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2.xml" ContentType="application/vnd.ms-excel.threadedcomments+xml"/>
  <Override PartName="/xl/comments6.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defaultThemeVersion="166925"/>
  <mc:AlternateContent xmlns:mc="http://schemas.openxmlformats.org/markup-compatibility/2006">
    <mc:Choice Requires="x15">
      <x15ac:absPath xmlns:x15ac="http://schemas.microsoft.com/office/spreadsheetml/2010/11/ac" url="https://becagroup.sharepoint.com/sites/project-57592/Shared Documents/Shared Folder with Councils/Final Report/"/>
    </mc:Choice>
  </mc:AlternateContent>
  <xr:revisionPtr revIDLastSave="1" documentId="8_{0BC6A1AC-81D2-47D1-9B5F-D4574FF308DA}" xr6:coauthVersionLast="47" xr6:coauthVersionMax="47" xr10:uidLastSave="{E6F8861A-162E-4DA2-B872-9462EF46E377}"/>
  <bookViews>
    <workbookView xWindow="1515" yWindow="1515" windowWidth="21600" windowHeight="11265" firstSheet="1" activeTab="1" xr2:uid="{48A83FCB-6DAB-4A3B-A4AC-2AA6ADA35B3C}"/>
    <workbookView xWindow="30255" yWindow="405" windowWidth="24525" windowHeight="13410" activeTab="1" xr2:uid="{48BCE76E-7AC0-441D-B7B8-DE23515021AF}"/>
  </bookViews>
  <sheets>
    <sheet name="A. Domains Combined" sheetId="21" r:id="rId1"/>
    <sheet name="1. Natural Env | Whenua" sheetId="13" r:id="rId2"/>
    <sheet name="2. Human | Oranga Tangata" sheetId="2" r:id="rId3"/>
    <sheet name="3. Built Env | Taiohanga" sheetId="10" r:id="rId4"/>
    <sheet name="4. Economy | Whairawa" sheetId="11" r:id="rId5"/>
    <sheet name="Compounding Risks" sheetId="18" r:id="rId6"/>
    <sheet name="5. Transition Risks" sheetId="9" r:id="rId7"/>
    <sheet name="Domains | Te Taiao" sheetId="5" r:id="rId8"/>
    <sheet name="Validation" sheetId="7" r:id="rId9"/>
    <sheet name="Risk Rating Framework" sheetId="8" r:id="rId10"/>
    <sheet name="Sheet1" sheetId="22" r:id="rId11"/>
    <sheet name="Impact Scoring" sheetId="12" r:id="rId12"/>
  </sheets>
  <externalReferences>
    <externalReference r:id="rId13"/>
    <externalReference r:id="rId14"/>
    <externalReference r:id="rId15"/>
    <externalReference r:id="rId16"/>
    <externalReference r:id="rId17"/>
  </externalReferences>
  <definedNames>
    <definedName name="_xlnm._FilterDatabase" localSheetId="1" hidden="1">'1. Natural Env | Whenua'!$A$3:$AC$208</definedName>
    <definedName name="_xlnm._FilterDatabase" localSheetId="2" hidden="1">'2. Human | Oranga Tangata'!$A$3:$AB$77</definedName>
    <definedName name="_xlnm._FilterDatabase" localSheetId="3" hidden="1">'3. Built Env | Taiohanga'!$A$3:$AB$132</definedName>
    <definedName name="_xlnm._FilterDatabase" localSheetId="4" hidden="1">'4. Economy | Whairawa'!$A$3:$AB$232</definedName>
    <definedName name="_xlnm._FilterDatabase" localSheetId="0" hidden="1">'A. Domains Combined'!$A$3:$AB$376</definedName>
    <definedName name="_xlnm.Print_Area" localSheetId="1">'1. Natural Env | Whenua'!$A$1:$AC$79</definedName>
    <definedName name="_xlnm.Print_Area" localSheetId="2">'2. Human | Oranga Tangata'!$A$1:$AB$77</definedName>
    <definedName name="_xlnm.Print_Area" localSheetId="3">'3. Built Env | Taiohanga'!$A$1:$AB$132</definedName>
    <definedName name="_xlnm.Print_Area" localSheetId="4">'4. Economy | Whairawa'!$A$1:$AB$104</definedName>
    <definedName name="_xlnm.Print_Area" localSheetId="5">'Compounding Risks'!$B$1:$AW$39</definedName>
    <definedName name="_xlnm.Print_Titles" localSheetId="1">'1. Natural Env | Whenua'!$3:$4</definedName>
    <definedName name="_xlnm.Print_Titles" localSheetId="2">'2. Human | Oranga Tangata'!$2:$4</definedName>
    <definedName name="_xlnm.Print_Titles" localSheetId="3">'3. Built Env | Taiohanga'!$3:$4</definedName>
    <definedName name="_xlnm.Print_Titles" localSheetId="4">'4. Economy | Whairawa'!$3:$4</definedName>
    <definedName name="_xlnm.Print_Titles" localSheetId="5">'Compounding Risks'!$1:$2</definedName>
    <definedName name="v.IPCC.risk" localSheetId="1">[1]Validation!$I$10:$J$25</definedName>
    <definedName name="v.IPCC.risk" localSheetId="3">[1]Validation!$I$10:$J$25</definedName>
    <definedName name="v.IPCC.risk" localSheetId="4">[1]Validation!$I$10:$J$25</definedName>
    <definedName name="v.IPCC.risk" localSheetId="0">[1]Validation!$I$10:$J$25</definedName>
    <definedName name="v.IPCC.risk">[2]Validation!$I$10:$J$25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34" i="18" l="1"/>
  <c r="AY34" i="18"/>
  <c r="E28" i="18"/>
  <c r="E29" i="18"/>
  <c r="E30" i="18"/>
  <c r="E31" i="18"/>
  <c r="E32" i="18"/>
  <c r="E33" i="18"/>
  <c r="AI29" i="18"/>
  <c r="AI30" i="18"/>
  <c r="AI31" i="18"/>
  <c r="AI32" i="18"/>
  <c r="AI33" i="18"/>
  <c r="AI28" i="18"/>
  <c r="AC29" i="18"/>
  <c r="AC30" i="18"/>
  <c r="AC31" i="18"/>
  <c r="AC32" i="18"/>
  <c r="AC33" i="18"/>
  <c r="AC28" i="18"/>
  <c r="W29" i="18"/>
  <c r="W30" i="18"/>
  <c r="W31" i="18"/>
  <c r="W32" i="18"/>
  <c r="W33" i="18"/>
  <c r="W28" i="18"/>
  <c r="Q29" i="18"/>
  <c r="Q30" i="18"/>
  <c r="Q31" i="18"/>
  <c r="Q32" i="18"/>
  <c r="Q28" i="18"/>
  <c r="K29" i="18"/>
  <c r="K30" i="18"/>
  <c r="K31" i="18"/>
  <c r="K32" i="18"/>
  <c r="K33" i="18"/>
  <c r="K28" i="18"/>
  <c r="G28" i="18"/>
  <c r="R92" i="11"/>
  <c r="T92" i="11" s="1"/>
  <c r="X92" i="11" l="1"/>
  <c r="W92" i="11"/>
  <c r="V92" i="11"/>
  <c r="U92" i="11"/>
  <c r="R17" i="10" l="1"/>
  <c r="X17" i="10" s="1"/>
  <c r="X90" i="10"/>
  <c r="W90" i="10"/>
  <c r="V90" i="10"/>
  <c r="U90" i="10"/>
  <c r="T90" i="10"/>
  <c r="R123" i="10"/>
  <c r="X123" i="10" s="1"/>
  <c r="AQ14" i="18"/>
  <c r="AQ27" i="18"/>
  <c r="AQ34" i="18"/>
  <c r="U123" i="10" l="1"/>
  <c r="W123" i="10"/>
  <c r="T17" i="10"/>
  <c r="T123" i="10"/>
  <c r="V123" i="10"/>
  <c r="U17" i="10"/>
  <c r="W17" i="10"/>
  <c r="V17" i="10"/>
  <c r="R5" i="10"/>
  <c r="R346" i="21" l="1"/>
  <c r="X346" i="21" s="1"/>
  <c r="R345" i="21"/>
  <c r="V345" i="21" s="1"/>
  <c r="R344" i="21"/>
  <c r="U344" i="21" s="1"/>
  <c r="R343" i="21"/>
  <c r="X343" i="21" s="1"/>
  <c r="R342" i="21"/>
  <c r="X342" i="21" s="1"/>
  <c r="R341" i="21"/>
  <c r="R340" i="21"/>
  <c r="V340" i="21" s="1"/>
  <c r="R339" i="21"/>
  <c r="R338" i="21"/>
  <c r="R362" i="21"/>
  <c r="V362" i="21" s="1"/>
  <c r="R361" i="21"/>
  <c r="V361" i="21" s="1"/>
  <c r="R329" i="21"/>
  <c r="W329" i="21" s="1"/>
  <c r="R328" i="21"/>
  <c r="X328" i="21" s="1"/>
  <c r="R327" i="21"/>
  <c r="V327" i="21" s="1"/>
  <c r="R326" i="21"/>
  <c r="W326" i="21" s="1"/>
  <c r="R325" i="21"/>
  <c r="R324" i="21"/>
  <c r="R321" i="21"/>
  <c r="V321" i="21" s="1"/>
  <c r="R323" i="21"/>
  <c r="V323" i="21" s="1"/>
  <c r="R322" i="21"/>
  <c r="X322" i="21" s="1"/>
  <c r="R365" i="21"/>
  <c r="X365" i="21" s="1"/>
  <c r="R364" i="21"/>
  <c r="V364" i="21" s="1"/>
  <c r="R337" i="21"/>
  <c r="V337" i="21" s="1"/>
  <c r="R336" i="21"/>
  <c r="R335" i="21"/>
  <c r="U335" i="21" s="1"/>
  <c r="R333" i="21"/>
  <c r="V333" i="21" s="1"/>
  <c r="R312" i="21"/>
  <c r="T312" i="21" s="1"/>
  <c r="R311" i="21"/>
  <c r="R274" i="21"/>
  <c r="U274" i="21" s="1"/>
  <c r="R310" i="21"/>
  <c r="R309" i="21"/>
  <c r="X309" i="21" s="1"/>
  <c r="R308" i="21"/>
  <c r="U308" i="21" s="1"/>
  <c r="R293" i="21"/>
  <c r="X293" i="21" s="1"/>
  <c r="R292" i="21"/>
  <c r="W292" i="21" s="1"/>
  <c r="R291" i="21"/>
  <c r="T291" i="21" s="1"/>
  <c r="R270" i="21"/>
  <c r="V270" i="21" s="1"/>
  <c r="R299" i="21"/>
  <c r="X299" i="21" s="1"/>
  <c r="R298" i="21"/>
  <c r="W298" i="21" s="1"/>
  <c r="R297" i="21"/>
  <c r="R296" i="21"/>
  <c r="W296" i="21" s="1"/>
  <c r="R295" i="21"/>
  <c r="W295" i="21" s="1"/>
  <c r="R294" i="21"/>
  <c r="V294" i="21" s="1"/>
  <c r="R275" i="21"/>
  <c r="R276" i="21"/>
  <c r="U276" i="21" s="1"/>
  <c r="R304" i="21"/>
  <c r="R303" i="21"/>
  <c r="R302" i="21"/>
  <c r="U302" i="21" s="1"/>
  <c r="R301" i="21"/>
  <c r="U301" i="21" s="1"/>
  <c r="R300" i="21"/>
  <c r="U300" i="21" s="1"/>
  <c r="R313" i="21"/>
  <c r="R307" i="21"/>
  <c r="T307" i="21" s="1"/>
  <c r="R306" i="21"/>
  <c r="V306" i="21" s="1"/>
  <c r="R305" i="21"/>
  <c r="T305" i="21" s="1"/>
  <c r="R290" i="21"/>
  <c r="X290" i="21" s="1"/>
  <c r="R289" i="21"/>
  <c r="R288" i="21"/>
  <c r="V288" i="21" s="1"/>
  <c r="R287" i="21"/>
  <c r="X287" i="21" s="1"/>
  <c r="X237" i="21"/>
  <c r="W237" i="21"/>
  <c r="V237" i="21"/>
  <c r="U237" i="21"/>
  <c r="T237" i="21"/>
  <c r="R235" i="21"/>
  <c r="R234" i="21"/>
  <c r="U234" i="21" s="1"/>
  <c r="R236" i="21"/>
  <c r="V236" i="21" s="1"/>
  <c r="R231" i="21"/>
  <c r="W231" i="21" s="1"/>
  <c r="R226" i="21"/>
  <c r="X226" i="21" s="1"/>
  <c r="R225" i="21"/>
  <c r="R224" i="21"/>
  <c r="T224" i="21" s="1"/>
  <c r="R223" i="21"/>
  <c r="R230" i="21"/>
  <c r="V230" i="21" s="1"/>
  <c r="R229" i="21"/>
  <c r="V229" i="21" s="1"/>
  <c r="R228" i="21"/>
  <c r="T228" i="21" s="1"/>
  <c r="R227" i="21"/>
  <c r="X227" i="21" s="1"/>
  <c r="R213" i="21"/>
  <c r="X213" i="21" s="1"/>
  <c r="X212" i="21"/>
  <c r="W212" i="21"/>
  <c r="V212" i="21"/>
  <c r="U212" i="21"/>
  <c r="T212" i="21"/>
  <c r="R216" i="21"/>
  <c r="R215" i="21"/>
  <c r="U215" i="21" s="1"/>
  <c r="R214" i="21"/>
  <c r="R210" i="21"/>
  <c r="R159" i="21"/>
  <c r="R158" i="21"/>
  <c r="W158" i="21" s="1"/>
  <c r="R157" i="21"/>
  <c r="U157" i="21" s="1"/>
  <c r="R140" i="21"/>
  <c r="T140" i="21" s="1"/>
  <c r="R139" i="21"/>
  <c r="V139" i="21" s="1"/>
  <c r="R138" i="21"/>
  <c r="T138" i="21" s="1"/>
  <c r="R141" i="21"/>
  <c r="U141" i="21" s="1"/>
  <c r="R137" i="21"/>
  <c r="W137" i="21" s="1"/>
  <c r="R116" i="21"/>
  <c r="W116" i="21" s="1"/>
  <c r="R115" i="21"/>
  <c r="R114" i="21"/>
  <c r="X114" i="21" s="1"/>
  <c r="R94" i="21"/>
  <c r="T94" i="21" s="1"/>
  <c r="R61" i="21"/>
  <c r="T61" i="21" s="1"/>
  <c r="R360" i="21"/>
  <c r="T360" i="21" s="1"/>
  <c r="R359" i="21"/>
  <c r="W359" i="21" s="1"/>
  <c r="R358" i="21"/>
  <c r="T358" i="21" s="1"/>
  <c r="R357" i="21"/>
  <c r="V357" i="21" s="1"/>
  <c r="R356" i="21"/>
  <c r="U356" i="21" s="1"/>
  <c r="R355" i="21"/>
  <c r="U355" i="21" s="1"/>
  <c r="R354" i="21"/>
  <c r="U354" i="21" s="1"/>
  <c r="R353" i="21"/>
  <c r="W353" i="21" s="1"/>
  <c r="R352" i="21"/>
  <c r="R351" i="21"/>
  <c r="R350" i="21"/>
  <c r="W350" i="21" s="1"/>
  <c r="R349" i="21"/>
  <c r="X349" i="21" s="1"/>
  <c r="R348" i="21"/>
  <c r="T348" i="21" s="1"/>
  <c r="R332" i="21"/>
  <c r="X332" i="21" s="1"/>
  <c r="R330" i="21"/>
  <c r="T330" i="21" s="1"/>
  <c r="R347" i="21"/>
  <c r="W347" i="21" s="1"/>
  <c r="R320" i="21"/>
  <c r="W320" i="21" s="1"/>
  <c r="R363" i="21"/>
  <c r="V363" i="21" s="1"/>
  <c r="R316" i="21"/>
  <c r="T316" i="21" s="1"/>
  <c r="R315" i="21"/>
  <c r="V315" i="21" s="1"/>
  <c r="R285" i="21"/>
  <c r="R268" i="21"/>
  <c r="U268" i="21" s="1"/>
  <c r="R269" i="21"/>
  <c r="W269" i="21" s="1"/>
  <c r="R266" i="21"/>
  <c r="R265" i="21"/>
  <c r="R262" i="21"/>
  <c r="R256" i="21"/>
  <c r="V256" i="21" s="1"/>
  <c r="R248" i="21"/>
  <c r="W248" i="21" s="1"/>
  <c r="R246" i="21"/>
  <c r="T246" i="21" s="1"/>
  <c r="R245" i="21"/>
  <c r="X245" i="21" s="1"/>
  <c r="R244" i="21"/>
  <c r="R243" i="21"/>
  <c r="V243" i="21" s="1"/>
  <c r="R242" i="21"/>
  <c r="T242" i="21" s="1"/>
  <c r="R241" i="21"/>
  <c r="T241" i="21" s="1"/>
  <c r="R240" i="21"/>
  <c r="V240" i="21" s="1"/>
  <c r="R247" i="21"/>
  <c r="V247" i="21" s="1"/>
  <c r="R239" i="21"/>
  <c r="U239" i="21" s="1"/>
  <c r="R238" i="21"/>
  <c r="V238" i="21" s="1"/>
  <c r="R221" i="21"/>
  <c r="U221" i="21" s="1"/>
  <c r="R220" i="21"/>
  <c r="W220" i="21" s="1"/>
  <c r="R219" i="21"/>
  <c r="W219" i="21" s="1"/>
  <c r="R217" i="21"/>
  <c r="R208" i="21"/>
  <c r="T208" i="21" s="1"/>
  <c r="R207" i="21"/>
  <c r="R206" i="21"/>
  <c r="T206" i="21" s="1"/>
  <c r="R205" i="21"/>
  <c r="W205" i="21" s="1"/>
  <c r="R202" i="21"/>
  <c r="T202" i="21" s="1"/>
  <c r="R201" i="21"/>
  <c r="U201" i="21" s="1"/>
  <c r="R203" i="21"/>
  <c r="R209" i="21"/>
  <c r="U209" i="21" s="1"/>
  <c r="R200" i="21"/>
  <c r="R204" i="21"/>
  <c r="W204" i="21" s="1"/>
  <c r="R177" i="21"/>
  <c r="V177" i="21" s="1"/>
  <c r="R195" i="21"/>
  <c r="U195" i="21" s="1"/>
  <c r="R194" i="21"/>
  <c r="X194" i="21" s="1"/>
  <c r="R192" i="21"/>
  <c r="W192" i="21" s="1"/>
  <c r="R191" i="21"/>
  <c r="U191" i="21" s="1"/>
  <c r="R174" i="21"/>
  <c r="T174" i="21" s="1"/>
  <c r="R187" i="21"/>
  <c r="V187" i="21" s="1"/>
  <c r="R186" i="21"/>
  <c r="T186" i="21" s="1"/>
  <c r="R185" i="21"/>
  <c r="W185" i="21" s="1"/>
  <c r="R184" i="21"/>
  <c r="T184" i="21" s="1"/>
  <c r="R183" i="21"/>
  <c r="W183" i="21" s="1"/>
  <c r="R182" i="21"/>
  <c r="R181" i="21"/>
  <c r="V181" i="21" s="1"/>
  <c r="R178" i="21"/>
  <c r="U178" i="21" s="1"/>
  <c r="R170" i="21"/>
  <c r="X170" i="21" s="1"/>
  <c r="R169" i="21"/>
  <c r="W169" i="21" s="1"/>
  <c r="R168" i="21"/>
  <c r="U168" i="21" s="1"/>
  <c r="R167" i="21"/>
  <c r="T167" i="21" s="1"/>
  <c r="R164" i="21"/>
  <c r="U164" i="21" s="1"/>
  <c r="R163" i="21"/>
  <c r="V163" i="21" s="1"/>
  <c r="R162" i="21"/>
  <c r="W162" i="21" s="1"/>
  <c r="R153" i="21"/>
  <c r="W153" i="21" s="1"/>
  <c r="R152" i="21"/>
  <c r="X152" i="21" s="1"/>
  <c r="R151" i="21"/>
  <c r="R155" i="21"/>
  <c r="R154" i="21"/>
  <c r="R150" i="21"/>
  <c r="W150" i="21" s="1"/>
  <c r="R156" i="21"/>
  <c r="R145" i="21"/>
  <c r="R144" i="21"/>
  <c r="V144" i="21" s="1"/>
  <c r="R146" i="21"/>
  <c r="U146" i="21" s="1"/>
  <c r="R149" i="21"/>
  <c r="U149" i="21" s="1"/>
  <c r="R148" i="21"/>
  <c r="R147" i="21"/>
  <c r="R142" i="21"/>
  <c r="W142" i="21" s="1"/>
  <c r="R143" i="21"/>
  <c r="T143" i="21" s="1"/>
  <c r="R135" i="21"/>
  <c r="X135" i="21" s="1"/>
  <c r="R134" i="21"/>
  <c r="X134" i="21" s="1"/>
  <c r="R123" i="21"/>
  <c r="U123" i="21" s="1"/>
  <c r="R122" i="21"/>
  <c r="V122" i="21" s="1"/>
  <c r="R121" i="21"/>
  <c r="W121" i="21" s="1"/>
  <c r="R120" i="21"/>
  <c r="T120" i="21" s="1"/>
  <c r="R119" i="21"/>
  <c r="R133" i="21"/>
  <c r="W133" i="21" s="1"/>
  <c r="R132" i="21"/>
  <c r="W132" i="21" s="1"/>
  <c r="R131" i="21"/>
  <c r="R113" i="21"/>
  <c r="U113" i="21" s="1"/>
  <c r="R112" i="21"/>
  <c r="V112" i="21" s="1"/>
  <c r="R111" i="21"/>
  <c r="U111" i="21" s="1"/>
  <c r="R124" i="21"/>
  <c r="V124" i="21" s="1"/>
  <c r="R118" i="21"/>
  <c r="U118" i="21" s="1"/>
  <c r="R117" i="21"/>
  <c r="T117" i="21" s="1"/>
  <c r="R110" i="21"/>
  <c r="T110" i="21" s="1"/>
  <c r="R107" i="21"/>
  <c r="T107" i="21" s="1"/>
  <c r="R106" i="21"/>
  <c r="V106" i="21" s="1"/>
  <c r="R108" i="21"/>
  <c r="V108" i="21" s="1"/>
  <c r="R102" i="21"/>
  <c r="U102" i="21" s="1"/>
  <c r="R103" i="21"/>
  <c r="W103" i="21" s="1"/>
  <c r="R101" i="21"/>
  <c r="R100" i="21"/>
  <c r="W100" i="21" s="1"/>
  <c r="R99" i="21"/>
  <c r="X99" i="21" s="1"/>
  <c r="R104" i="21"/>
  <c r="U104" i="21" s="1"/>
  <c r="R91" i="21"/>
  <c r="W91" i="21" s="1"/>
  <c r="R76" i="21"/>
  <c r="R75" i="21"/>
  <c r="T75" i="21" s="1"/>
  <c r="R77" i="21"/>
  <c r="R78" i="21"/>
  <c r="W78" i="21" s="1"/>
  <c r="R79" i="21"/>
  <c r="X79" i="21" s="1"/>
  <c r="R68" i="21"/>
  <c r="X68" i="21" s="1"/>
  <c r="R67" i="21"/>
  <c r="R66" i="21"/>
  <c r="W66" i="21" s="1"/>
  <c r="R17" i="21"/>
  <c r="U17" i="21" s="1"/>
  <c r="R10" i="21"/>
  <c r="T10" i="21" s="1"/>
  <c r="R252" i="21"/>
  <c r="R80" i="21"/>
  <c r="R65" i="21"/>
  <c r="R63" i="21"/>
  <c r="R60" i="21"/>
  <c r="R59" i="21"/>
  <c r="R58" i="21"/>
  <c r="R41" i="21"/>
  <c r="R34" i="21"/>
  <c r="R19" i="21"/>
  <c r="R18" i="21"/>
  <c r="R29" i="21"/>
  <c r="R28" i="21"/>
  <c r="R27" i="21"/>
  <c r="R14" i="21"/>
  <c r="R15" i="21"/>
  <c r="R7" i="21"/>
  <c r="S81" i="13"/>
  <c r="S82" i="13"/>
  <c r="W82" i="13" s="1"/>
  <c r="S83" i="13"/>
  <c r="V83" i="13" s="1"/>
  <c r="S84" i="13"/>
  <c r="U84" i="13" s="1"/>
  <c r="S85" i="13"/>
  <c r="U85" i="13" s="1"/>
  <c r="S86" i="13"/>
  <c r="S87" i="13"/>
  <c r="V87" i="13" s="1"/>
  <c r="S88" i="13"/>
  <c r="X88" i="13" s="1"/>
  <c r="S89" i="13"/>
  <c r="U89" i="13" s="1"/>
  <c r="S90" i="13"/>
  <c r="W90" i="13" s="1"/>
  <c r="S91" i="13"/>
  <c r="V91" i="13" s="1"/>
  <c r="S92" i="13"/>
  <c r="S93" i="13"/>
  <c r="U93" i="13" s="1"/>
  <c r="S94" i="13"/>
  <c r="W94" i="13" s="1"/>
  <c r="S95" i="13"/>
  <c r="X95" i="13" s="1"/>
  <c r="S96" i="13"/>
  <c r="U96" i="13" s="1"/>
  <c r="S97" i="13"/>
  <c r="U97" i="13" s="1"/>
  <c r="S98" i="13"/>
  <c r="Y98" i="13" s="1"/>
  <c r="S99" i="13"/>
  <c r="U99" i="13" s="1"/>
  <c r="S100" i="13"/>
  <c r="W100" i="13" s="1"/>
  <c r="S101" i="13"/>
  <c r="W101" i="13" s="1"/>
  <c r="S102" i="13"/>
  <c r="Y102" i="13" s="1"/>
  <c r="S103" i="13"/>
  <c r="V103" i="13" s="1"/>
  <c r="S104" i="13"/>
  <c r="Y104" i="13" s="1"/>
  <c r="S105" i="13"/>
  <c r="U105" i="13" s="1"/>
  <c r="S106" i="13"/>
  <c r="W106" i="13" s="1"/>
  <c r="S107" i="13"/>
  <c r="S108" i="13"/>
  <c r="U108" i="13" s="1"/>
  <c r="S109" i="13"/>
  <c r="S110" i="13"/>
  <c r="X110" i="13" s="1"/>
  <c r="S111" i="13"/>
  <c r="X111" i="13" s="1"/>
  <c r="S112" i="13"/>
  <c r="U112" i="13" s="1"/>
  <c r="S113" i="13"/>
  <c r="V113" i="13" s="1"/>
  <c r="S114" i="13"/>
  <c r="W114" i="13" s="1"/>
  <c r="S115" i="13"/>
  <c r="V115" i="13" s="1"/>
  <c r="S116" i="13"/>
  <c r="S117" i="13"/>
  <c r="Y117" i="13" s="1"/>
  <c r="S118" i="13"/>
  <c r="S119" i="13"/>
  <c r="U119" i="13" s="1"/>
  <c r="S120" i="13"/>
  <c r="S121" i="13"/>
  <c r="U121" i="13" s="1"/>
  <c r="S122" i="13"/>
  <c r="W122" i="13" s="1"/>
  <c r="S123" i="13"/>
  <c r="S124" i="13"/>
  <c r="V124" i="13" s="1"/>
  <c r="S125" i="13"/>
  <c r="Y125" i="13" s="1"/>
  <c r="S126" i="13"/>
  <c r="W126" i="13" s="1"/>
  <c r="S127" i="13"/>
  <c r="W127" i="13" s="1"/>
  <c r="S128" i="13"/>
  <c r="U128" i="13" s="1"/>
  <c r="S129" i="13"/>
  <c r="U129" i="13" s="1"/>
  <c r="S130" i="13"/>
  <c r="W130" i="13" s="1"/>
  <c r="S131" i="13"/>
  <c r="W131" i="13" s="1"/>
  <c r="S132" i="13"/>
  <c r="U132" i="13" s="1"/>
  <c r="S133" i="13"/>
  <c r="W133" i="13" s="1"/>
  <c r="S134" i="13"/>
  <c r="Y134" i="13" s="1"/>
  <c r="S135" i="13"/>
  <c r="U135" i="13" s="1"/>
  <c r="S136" i="13"/>
  <c r="V136" i="13" s="1"/>
  <c r="S137" i="13"/>
  <c r="X137" i="13" s="1"/>
  <c r="S138" i="13"/>
  <c r="X138" i="13" s="1"/>
  <c r="S139" i="13"/>
  <c r="S140" i="13"/>
  <c r="U140" i="13" s="1"/>
  <c r="S141" i="13"/>
  <c r="X141" i="13" s="1"/>
  <c r="S142" i="13"/>
  <c r="W142" i="13" s="1"/>
  <c r="S143" i="13"/>
  <c r="S144" i="13"/>
  <c r="V144" i="13" s="1"/>
  <c r="S145" i="13"/>
  <c r="U145" i="13" s="1"/>
  <c r="S146" i="13"/>
  <c r="W146" i="13" s="1"/>
  <c r="S147" i="13"/>
  <c r="W147" i="13" s="1"/>
  <c r="S148" i="13"/>
  <c r="U148" i="13" s="1"/>
  <c r="S149" i="13"/>
  <c r="U149" i="13" s="1"/>
  <c r="S150" i="13"/>
  <c r="Y150" i="13" s="1"/>
  <c r="S151" i="13"/>
  <c r="V151" i="13" s="1"/>
  <c r="S152" i="13"/>
  <c r="V152" i="13" s="1"/>
  <c r="S153" i="13"/>
  <c r="U153" i="13" s="1"/>
  <c r="R273" i="21"/>
  <c r="T273" i="21" s="1"/>
  <c r="R271" i="21"/>
  <c r="R272" i="21"/>
  <c r="U272" i="21" s="1"/>
  <c r="R257" i="21"/>
  <c r="W257" i="21" s="1"/>
  <c r="R258" i="21"/>
  <c r="U258" i="21" s="1"/>
  <c r="R264" i="21"/>
  <c r="U264" i="21" s="1"/>
  <c r="R251" i="21"/>
  <c r="X251" i="21" s="1"/>
  <c r="R218" i="21"/>
  <c r="V218" i="21" s="1"/>
  <c r="R211" i="21"/>
  <c r="T211" i="21" s="1"/>
  <c r="R179" i="21"/>
  <c r="X179" i="21" s="1"/>
  <c r="R173" i="21"/>
  <c r="U173" i="21" s="1"/>
  <c r="R172" i="21"/>
  <c r="U172" i="21" s="1"/>
  <c r="R166" i="21"/>
  <c r="R165" i="21"/>
  <c r="R136" i="21"/>
  <c r="X136" i="21" s="1"/>
  <c r="R130" i="21"/>
  <c r="V130" i="21" s="1"/>
  <c r="R129" i="21"/>
  <c r="T129" i="21" s="1"/>
  <c r="R128" i="21"/>
  <c r="V128" i="21" s="1"/>
  <c r="R125" i="21"/>
  <c r="R126" i="21"/>
  <c r="R127" i="21"/>
  <c r="W127" i="21" s="1"/>
  <c r="R98" i="21"/>
  <c r="T98" i="21" s="1"/>
  <c r="R97" i="21"/>
  <c r="X97" i="21" s="1"/>
  <c r="R96" i="21"/>
  <c r="V96" i="21" s="1"/>
  <c r="R93" i="21"/>
  <c r="W93" i="21" s="1"/>
  <c r="R92" i="21"/>
  <c r="U92" i="21" s="1"/>
  <c r="R87" i="21"/>
  <c r="W87" i="21" s="1"/>
  <c r="R88" i="21"/>
  <c r="V88" i="21" s="1"/>
  <c r="R82" i="21"/>
  <c r="V82" i="21" s="1"/>
  <c r="R84" i="21"/>
  <c r="W84" i="21" s="1"/>
  <c r="R83" i="21"/>
  <c r="X83" i="21" s="1"/>
  <c r="R90" i="21"/>
  <c r="X90" i="21" s="1"/>
  <c r="R86" i="21"/>
  <c r="T86" i="21" s="1"/>
  <c r="R85" i="21"/>
  <c r="R89" i="21"/>
  <c r="R81" i="21"/>
  <c r="V81" i="21" s="1"/>
  <c r="R74" i="21"/>
  <c r="T74" i="21" s="1"/>
  <c r="R71" i="21"/>
  <c r="U71" i="21" s="1"/>
  <c r="R70" i="21"/>
  <c r="V70" i="21" s="1"/>
  <c r="R72" i="21"/>
  <c r="V72" i="21" s="1"/>
  <c r="R73" i="21"/>
  <c r="W73" i="21" s="1"/>
  <c r="R62" i="21"/>
  <c r="W62" i="21" s="1"/>
  <c r="R57" i="21"/>
  <c r="U57" i="21" s="1"/>
  <c r="R56" i="21"/>
  <c r="V56" i="21" s="1"/>
  <c r="R55" i="21"/>
  <c r="R52" i="21"/>
  <c r="T52" i="21" s="1"/>
  <c r="R45" i="21"/>
  <c r="X45" i="21" s="1"/>
  <c r="R51" i="21"/>
  <c r="X51" i="21" s="1"/>
  <c r="R49" i="21"/>
  <c r="T49" i="21" s="1"/>
  <c r="R50" i="21"/>
  <c r="R44" i="21"/>
  <c r="V44" i="21" s="1"/>
  <c r="R53" i="21"/>
  <c r="U53" i="21" s="1"/>
  <c r="R46" i="21"/>
  <c r="X46" i="21" s="1"/>
  <c r="R47" i="21"/>
  <c r="W47" i="21" s="1"/>
  <c r="R48" i="21"/>
  <c r="V48" i="21" s="1"/>
  <c r="R40" i="21"/>
  <c r="T40" i="21" s="1"/>
  <c r="R38" i="21"/>
  <c r="U38" i="21" s="1"/>
  <c r="R37" i="21"/>
  <c r="R36" i="21"/>
  <c r="T36" i="21" s="1"/>
  <c r="R35" i="21"/>
  <c r="T35" i="21" s="1"/>
  <c r="R33" i="21"/>
  <c r="R32" i="21"/>
  <c r="W32" i="21" s="1"/>
  <c r="R31" i="21"/>
  <c r="T31" i="21" s="1"/>
  <c r="R24" i="21"/>
  <c r="X24" i="21" s="1"/>
  <c r="R30" i="21"/>
  <c r="R25" i="21"/>
  <c r="R21" i="21"/>
  <c r="T21" i="21" s="1"/>
  <c r="R22" i="21"/>
  <c r="V22" i="21" s="1"/>
  <c r="R23" i="21"/>
  <c r="V23" i="21" s="1"/>
  <c r="R13" i="21"/>
  <c r="W13" i="21" s="1"/>
  <c r="R11" i="21"/>
  <c r="X11" i="21" s="1"/>
  <c r="R12" i="21"/>
  <c r="W12" i="21" s="1"/>
  <c r="R9" i="21"/>
  <c r="R5" i="21"/>
  <c r="X5" i="21" s="1"/>
  <c r="AT2" i="18"/>
  <c r="AU2" i="18"/>
  <c r="AV2" i="18"/>
  <c r="AW2" i="18"/>
  <c r="AS2" i="18"/>
  <c r="M3" i="18"/>
  <c r="S3" i="18" s="1"/>
  <c r="Y3" i="18" s="1"/>
  <c r="AE3" i="18" s="1"/>
  <c r="N3" i="18"/>
  <c r="T3" i="18" s="1"/>
  <c r="Z3" i="18" s="1"/>
  <c r="AF3" i="18" s="1"/>
  <c r="O3" i="18"/>
  <c r="U3" i="18" s="1"/>
  <c r="AA3" i="18" s="1"/>
  <c r="AG3" i="18" s="1"/>
  <c r="P3" i="18"/>
  <c r="V3" i="18" s="1"/>
  <c r="AB3" i="18" s="1"/>
  <c r="AH3" i="18" s="1"/>
  <c r="Q3" i="18"/>
  <c r="W3" i="18" s="1"/>
  <c r="AC3" i="18" s="1"/>
  <c r="AI3" i="18" s="1"/>
  <c r="L3" i="18"/>
  <c r="R3" i="18" s="1"/>
  <c r="X3" i="18" s="1"/>
  <c r="AD3" i="18" s="1"/>
  <c r="R13" i="11"/>
  <c r="B26" i="18"/>
  <c r="B28" i="18"/>
  <c r="B29" i="18"/>
  <c r="D29" i="18" s="1"/>
  <c r="B30" i="18"/>
  <c r="B31" i="18"/>
  <c r="D31" i="18" s="1"/>
  <c r="B32" i="18"/>
  <c r="B33" i="18"/>
  <c r="D33" i="18" s="1"/>
  <c r="D37" i="18"/>
  <c r="D39" i="18"/>
  <c r="B5" i="18"/>
  <c r="D5" i="18" s="1"/>
  <c r="B6" i="18"/>
  <c r="B7" i="18"/>
  <c r="B8" i="18"/>
  <c r="B9" i="18"/>
  <c r="D9" i="18" s="1"/>
  <c r="B10" i="18"/>
  <c r="B11" i="18"/>
  <c r="D11" i="18" s="1"/>
  <c r="B12" i="18"/>
  <c r="D12" i="18" s="1"/>
  <c r="B13" i="18"/>
  <c r="D13" i="18" s="1"/>
  <c r="B15" i="18"/>
  <c r="B16" i="18"/>
  <c r="B17" i="18"/>
  <c r="B18" i="18"/>
  <c r="D18" i="18" s="1"/>
  <c r="B19" i="18"/>
  <c r="B20" i="18"/>
  <c r="B21" i="18"/>
  <c r="B22" i="18"/>
  <c r="B23" i="18"/>
  <c r="D23" i="18" s="1"/>
  <c r="B24" i="18"/>
  <c r="B25" i="18"/>
  <c r="B4" i="18"/>
  <c r="D4" i="18" s="1"/>
  <c r="S4" i="13"/>
  <c r="S38" i="13"/>
  <c r="W38" i="13" s="1"/>
  <c r="W138" i="21"/>
  <c r="W293" i="21"/>
  <c r="D35" i="18"/>
  <c r="D36" i="18"/>
  <c r="D38" i="18"/>
  <c r="R107" i="10"/>
  <c r="V107" i="10" s="1"/>
  <c r="R114" i="10"/>
  <c r="V114" i="10" s="1"/>
  <c r="R128" i="10"/>
  <c r="V128" i="10" s="1"/>
  <c r="S78" i="13"/>
  <c r="U78" i="13" s="1"/>
  <c r="S68" i="13"/>
  <c r="Y68" i="13" s="1"/>
  <c r="S57" i="13"/>
  <c r="U57" i="13" s="1"/>
  <c r="S48" i="13"/>
  <c r="V48" i="13" s="1"/>
  <c r="S32" i="13"/>
  <c r="Y32" i="13" s="1"/>
  <c r="S24" i="13"/>
  <c r="U24" i="13" s="1"/>
  <c r="S13" i="13"/>
  <c r="S77" i="13"/>
  <c r="X77" i="13" s="1"/>
  <c r="S76" i="13"/>
  <c r="U76" i="13" s="1"/>
  <c r="S75" i="13"/>
  <c r="U75" i="13" s="1"/>
  <c r="S74" i="13"/>
  <c r="V74" i="13" s="1"/>
  <c r="S73" i="13"/>
  <c r="W73" i="13" s="1"/>
  <c r="S72" i="13"/>
  <c r="W72" i="13" s="1"/>
  <c r="S71" i="13"/>
  <c r="Y71" i="13" s="1"/>
  <c r="S70" i="13"/>
  <c r="V70" i="13" s="1"/>
  <c r="S5" i="13"/>
  <c r="Y5" i="13" s="1"/>
  <c r="S52" i="13"/>
  <c r="S53" i="13"/>
  <c r="U53" i="13" s="1"/>
  <c r="S54" i="13"/>
  <c r="U54" i="13" s="1"/>
  <c r="S55" i="13"/>
  <c r="W55" i="13" s="1"/>
  <c r="S56" i="13"/>
  <c r="Y56" i="13" s="1"/>
  <c r="S58" i="13"/>
  <c r="S59" i="13"/>
  <c r="S60" i="13"/>
  <c r="S61" i="13"/>
  <c r="W61" i="13" s="1"/>
  <c r="S62" i="13"/>
  <c r="U62" i="13" s="1"/>
  <c r="S63" i="13"/>
  <c r="W63" i="13" s="1"/>
  <c r="S64" i="13"/>
  <c r="S65" i="13"/>
  <c r="Y65" i="13" s="1"/>
  <c r="S66" i="13"/>
  <c r="W66" i="13" s="1"/>
  <c r="S67" i="13"/>
  <c r="U67" i="13" s="1"/>
  <c r="S51" i="13"/>
  <c r="S50" i="13"/>
  <c r="V50" i="13" s="1"/>
  <c r="S49" i="13"/>
  <c r="X49" i="13" s="1"/>
  <c r="S47" i="13"/>
  <c r="S46" i="13"/>
  <c r="W46" i="13" s="1"/>
  <c r="S45" i="13"/>
  <c r="W45" i="13" s="1"/>
  <c r="S44" i="13"/>
  <c r="X44" i="13" s="1"/>
  <c r="S43" i="13"/>
  <c r="S42" i="13"/>
  <c r="V42" i="13" s="1"/>
  <c r="S41" i="13"/>
  <c r="U41" i="13" s="1"/>
  <c r="S40" i="13"/>
  <c r="X40" i="13" s="1"/>
  <c r="S39" i="13"/>
  <c r="W39" i="13" s="1"/>
  <c r="S37" i="13"/>
  <c r="V37" i="13" s="1"/>
  <c r="S36" i="13"/>
  <c r="X36" i="13" s="1"/>
  <c r="S35" i="13"/>
  <c r="S34" i="13"/>
  <c r="Y34" i="13" s="1"/>
  <c r="S33" i="13"/>
  <c r="V33" i="13" s="1"/>
  <c r="S31" i="13"/>
  <c r="X31" i="13" s="1"/>
  <c r="S30" i="13"/>
  <c r="W30" i="13" s="1"/>
  <c r="S29" i="13"/>
  <c r="W29" i="13" s="1"/>
  <c r="S28" i="13"/>
  <c r="Y28" i="13" s="1"/>
  <c r="S27" i="13"/>
  <c r="W27" i="13" s="1"/>
  <c r="S26" i="13"/>
  <c r="V26" i="13" s="1"/>
  <c r="S25" i="13"/>
  <c r="S23" i="13"/>
  <c r="V23" i="13" s="1"/>
  <c r="S22" i="13"/>
  <c r="S21" i="13"/>
  <c r="V21" i="13" s="1"/>
  <c r="S20" i="13"/>
  <c r="S19" i="13"/>
  <c r="S18" i="13"/>
  <c r="U18" i="13" s="1"/>
  <c r="S17" i="13"/>
  <c r="V17" i="13" s="1"/>
  <c r="S16" i="13"/>
  <c r="U16" i="13" s="1"/>
  <c r="S15" i="13"/>
  <c r="X15" i="13" s="1"/>
  <c r="S14" i="13"/>
  <c r="U14" i="13" s="1"/>
  <c r="S12" i="13"/>
  <c r="V12" i="13" s="1"/>
  <c r="S11" i="13"/>
  <c r="U11" i="13" s="1"/>
  <c r="S10" i="13"/>
  <c r="S9" i="13"/>
  <c r="S8" i="13"/>
  <c r="X8" i="13" s="1"/>
  <c r="S7" i="13"/>
  <c r="V7" i="13" s="1"/>
  <c r="S6" i="13"/>
  <c r="U6" i="13" s="1"/>
  <c r="S154" i="13"/>
  <c r="W154" i="13" s="1"/>
  <c r="S155" i="13"/>
  <c r="Y155" i="13" s="1"/>
  <c r="S156" i="13"/>
  <c r="V156" i="13" s="1"/>
  <c r="S157" i="13"/>
  <c r="X157" i="13" s="1"/>
  <c r="S158" i="13"/>
  <c r="S159" i="13"/>
  <c r="X159" i="13" s="1"/>
  <c r="S160" i="13"/>
  <c r="V160" i="13" s="1"/>
  <c r="S161" i="13"/>
  <c r="U161" i="13" s="1"/>
  <c r="S162" i="13"/>
  <c r="U162" i="13" s="1"/>
  <c r="S163" i="13"/>
  <c r="Y163" i="13" s="1"/>
  <c r="S164" i="13"/>
  <c r="S165" i="13"/>
  <c r="S166" i="13"/>
  <c r="V166" i="13" s="1"/>
  <c r="S167" i="13"/>
  <c r="S168" i="13"/>
  <c r="U168" i="13" s="1"/>
  <c r="S169" i="13"/>
  <c r="X169" i="13" s="1"/>
  <c r="S170" i="13"/>
  <c r="Y170" i="13" s="1"/>
  <c r="S171" i="13"/>
  <c r="V171" i="13" s="1"/>
  <c r="S172" i="13"/>
  <c r="S173" i="13"/>
  <c r="S174" i="13"/>
  <c r="Y174" i="13" s="1"/>
  <c r="S175" i="13"/>
  <c r="W175" i="13" s="1"/>
  <c r="S176" i="13"/>
  <c r="W176" i="13" s="1"/>
  <c r="S177" i="13"/>
  <c r="X177" i="13" s="1"/>
  <c r="S178" i="13"/>
  <c r="S179" i="13"/>
  <c r="S180" i="13"/>
  <c r="S181" i="13"/>
  <c r="W181" i="13" s="1"/>
  <c r="S182" i="13"/>
  <c r="X182" i="13" s="1"/>
  <c r="S183" i="13"/>
  <c r="W183" i="13" s="1"/>
  <c r="S184" i="13"/>
  <c r="W184" i="13" s="1"/>
  <c r="S185" i="13"/>
  <c r="S186" i="13"/>
  <c r="S187" i="13"/>
  <c r="V187" i="13" s="1"/>
  <c r="S188" i="13"/>
  <c r="U188" i="13" s="1"/>
  <c r="S189" i="13"/>
  <c r="U189" i="13" s="1"/>
  <c r="S190" i="13"/>
  <c r="S191" i="13"/>
  <c r="X191" i="13" s="1"/>
  <c r="S192" i="13"/>
  <c r="U192" i="13" s="1"/>
  <c r="S193" i="13"/>
  <c r="X193" i="13" s="1"/>
  <c r="S194" i="13"/>
  <c r="V194" i="13" s="1"/>
  <c r="S195" i="13"/>
  <c r="W195" i="13" s="1"/>
  <c r="S196" i="13"/>
  <c r="U196" i="13" s="1"/>
  <c r="S197" i="13"/>
  <c r="W197" i="13" s="1"/>
  <c r="S198" i="13"/>
  <c r="V198" i="13" s="1"/>
  <c r="S199" i="13"/>
  <c r="U199" i="13" s="1"/>
  <c r="S200" i="13"/>
  <c r="U200" i="13" s="1"/>
  <c r="S201" i="13"/>
  <c r="W201" i="13" s="1"/>
  <c r="S202" i="13"/>
  <c r="S203" i="13"/>
  <c r="V203" i="13" s="1"/>
  <c r="S204" i="13"/>
  <c r="W204" i="13" s="1"/>
  <c r="S205" i="13"/>
  <c r="X205" i="13" s="1"/>
  <c r="S206" i="13"/>
  <c r="Y206" i="13" s="1"/>
  <c r="S207" i="13"/>
  <c r="U207" i="13" s="1"/>
  <c r="S208" i="13"/>
  <c r="R101" i="11"/>
  <c r="W101" i="11" s="1"/>
  <c r="R91" i="11"/>
  <c r="V91" i="11" s="1"/>
  <c r="R83" i="11"/>
  <c r="R76" i="11"/>
  <c r="V76" i="11" s="1"/>
  <c r="R75" i="11"/>
  <c r="R74" i="11"/>
  <c r="W74" i="11" s="1"/>
  <c r="R73" i="11"/>
  <c r="V73" i="11" s="1"/>
  <c r="R72" i="11"/>
  <c r="U72" i="11" s="1"/>
  <c r="R71" i="11"/>
  <c r="V71" i="11" s="1"/>
  <c r="R70" i="11"/>
  <c r="X70" i="11" s="1"/>
  <c r="R69" i="11"/>
  <c r="T69" i="11" s="1"/>
  <c r="R68" i="11"/>
  <c r="V68" i="11" s="1"/>
  <c r="R67" i="11"/>
  <c r="R66" i="11"/>
  <c r="U66" i="11" s="1"/>
  <c r="R65" i="11"/>
  <c r="T65" i="11" s="1"/>
  <c r="R64" i="11"/>
  <c r="X64" i="11" s="1"/>
  <c r="R63" i="11"/>
  <c r="V63" i="11" s="1"/>
  <c r="R61" i="11"/>
  <c r="T61" i="11" s="1"/>
  <c r="R60" i="11"/>
  <c r="R59" i="11"/>
  <c r="U59" i="11" s="1"/>
  <c r="R58" i="11"/>
  <c r="U58" i="11" s="1"/>
  <c r="R57" i="11"/>
  <c r="R56" i="11"/>
  <c r="X56" i="11" s="1"/>
  <c r="R55" i="11"/>
  <c r="V55" i="11" s="1"/>
  <c r="R53" i="11"/>
  <c r="X53" i="11" s="1"/>
  <c r="R52" i="11"/>
  <c r="V52" i="11" s="1"/>
  <c r="R51" i="11"/>
  <c r="X51" i="11" s="1"/>
  <c r="R50" i="11"/>
  <c r="V50" i="11" s="1"/>
  <c r="R49" i="11"/>
  <c r="U49" i="11" s="1"/>
  <c r="R47" i="11"/>
  <c r="U47" i="11" s="1"/>
  <c r="R46" i="11"/>
  <c r="W46" i="11" s="1"/>
  <c r="R45" i="11"/>
  <c r="U45" i="11" s="1"/>
  <c r="R44" i="11"/>
  <c r="T44" i="11" s="1"/>
  <c r="R43" i="11"/>
  <c r="V43" i="11" s="1"/>
  <c r="R42" i="11"/>
  <c r="U42" i="11" s="1"/>
  <c r="R41" i="11"/>
  <c r="T41" i="11" s="1"/>
  <c r="R40" i="11"/>
  <c r="R38" i="11"/>
  <c r="X38" i="11" s="1"/>
  <c r="R37" i="11"/>
  <c r="V37" i="11" s="1"/>
  <c r="R36" i="11"/>
  <c r="T36" i="11" s="1"/>
  <c r="R35" i="11"/>
  <c r="V35" i="11" s="1"/>
  <c r="R34" i="11"/>
  <c r="X34" i="11" s="1"/>
  <c r="R33" i="11"/>
  <c r="R32" i="11"/>
  <c r="T32" i="11" s="1"/>
  <c r="R31" i="11"/>
  <c r="X31" i="11" s="1"/>
  <c r="R30" i="11"/>
  <c r="W30" i="11" s="1"/>
  <c r="R29" i="11"/>
  <c r="V29" i="11" s="1"/>
  <c r="R28" i="11"/>
  <c r="X28" i="11" s="1"/>
  <c r="R27" i="11"/>
  <c r="T27" i="11" s="1"/>
  <c r="R26" i="11"/>
  <c r="W26" i="11" s="1"/>
  <c r="R25" i="11"/>
  <c r="X25" i="11" s="1"/>
  <c r="R24" i="11"/>
  <c r="U24" i="11" s="1"/>
  <c r="R23" i="11"/>
  <c r="V23" i="11" s="1"/>
  <c r="R22" i="11"/>
  <c r="T22" i="11" s="1"/>
  <c r="R21" i="11"/>
  <c r="U21" i="11" s="1"/>
  <c r="R20" i="11"/>
  <c r="X20" i="11" s="1"/>
  <c r="R19" i="11"/>
  <c r="T19" i="11" s="1"/>
  <c r="R18" i="11"/>
  <c r="U18" i="11" s="1"/>
  <c r="R17" i="11"/>
  <c r="R16" i="11"/>
  <c r="V16" i="11" s="1"/>
  <c r="R15" i="11"/>
  <c r="R14" i="11"/>
  <c r="T14" i="11" s="1"/>
  <c r="R12" i="11"/>
  <c r="W12" i="11" s="1"/>
  <c r="R11" i="11"/>
  <c r="X11" i="11" s="1"/>
  <c r="R10" i="11"/>
  <c r="T10" i="11" s="1"/>
  <c r="R9" i="11"/>
  <c r="V9" i="11" s="1"/>
  <c r="R99" i="11"/>
  <c r="U99" i="11" s="1"/>
  <c r="T98" i="11"/>
  <c r="R97" i="11"/>
  <c r="T97" i="11" s="1"/>
  <c r="R96" i="11"/>
  <c r="V96" i="11" s="1"/>
  <c r="R95" i="11"/>
  <c r="W95" i="11" s="1"/>
  <c r="R94" i="11"/>
  <c r="W94" i="11" s="1"/>
  <c r="R93" i="11"/>
  <c r="X93" i="11" s="1"/>
  <c r="R90" i="11"/>
  <c r="W90" i="11" s="1"/>
  <c r="R89" i="11"/>
  <c r="U89" i="11" s="1"/>
  <c r="R88" i="11"/>
  <c r="V88" i="11" s="1"/>
  <c r="R87" i="11"/>
  <c r="W87" i="11" s="1"/>
  <c r="R86" i="11"/>
  <c r="U86" i="11" s="1"/>
  <c r="R85" i="11"/>
  <c r="T85" i="11" s="1"/>
  <c r="R84" i="11"/>
  <c r="T84" i="11" s="1"/>
  <c r="R82" i="11"/>
  <c r="V82" i="11" s="1"/>
  <c r="R81" i="11"/>
  <c r="T81" i="11" s="1"/>
  <c r="R80" i="11"/>
  <c r="T80" i="11" s="1"/>
  <c r="R79" i="11"/>
  <c r="T79" i="11" s="1"/>
  <c r="R78" i="11"/>
  <c r="X78" i="11" s="1"/>
  <c r="R77" i="11"/>
  <c r="T77" i="11" s="1"/>
  <c r="R106" i="11"/>
  <c r="T106" i="11" s="1"/>
  <c r="R107" i="11"/>
  <c r="T107" i="11" s="1"/>
  <c r="R108" i="11"/>
  <c r="U108" i="11" s="1"/>
  <c r="R109" i="11"/>
  <c r="V109" i="11" s="1"/>
  <c r="R110" i="11"/>
  <c r="U110" i="11" s="1"/>
  <c r="R111" i="11"/>
  <c r="W111" i="11" s="1"/>
  <c r="R112" i="11"/>
  <c r="U112" i="11" s="1"/>
  <c r="R113" i="11"/>
  <c r="X113" i="11" s="1"/>
  <c r="R114" i="11"/>
  <c r="V114" i="11" s="1"/>
  <c r="R115" i="11"/>
  <c r="T115" i="11" s="1"/>
  <c r="R116" i="11"/>
  <c r="V116" i="11" s="1"/>
  <c r="R117" i="11"/>
  <c r="X117" i="11" s="1"/>
  <c r="R118" i="11"/>
  <c r="T118" i="11" s="1"/>
  <c r="R119" i="11"/>
  <c r="R120" i="11"/>
  <c r="U120" i="11" s="1"/>
  <c r="R121" i="11"/>
  <c r="U121" i="11" s="1"/>
  <c r="R122" i="11"/>
  <c r="W122" i="11" s="1"/>
  <c r="R123" i="11"/>
  <c r="X123" i="11" s="1"/>
  <c r="R124" i="11"/>
  <c r="U124" i="11" s="1"/>
  <c r="R125" i="11"/>
  <c r="X125" i="11" s="1"/>
  <c r="R126" i="11"/>
  <c r="V126" i="11" s="1"/>
  <c r="R127" i="11"/>
  <c r="R128" i="11"/>
  <c r="U128" i="11" s="1"/>
  <c r="R129" i="11"/>
  <c r="U129" i="11" s="1"/>
  <c r="R130" i="11"/>
  <c r="V130" i="11" s="1"/>
  <c r="R131" i="11"/>
  <c r="V131" i="11" s="1"/>
  <c r="R132" i="11"/>
  <c r="R133" i="11"/>
  <c r="W133" i="11" s="1"/>
  <c r="R134" i="11"/>
  <c r="W134" i="11" s="1"/>
  <c r="R135" i="11"/>
  <c r="U135" i="11" s="1"/>
  <c r="R136" i="11"/>
  <c r="U136" i="11" s="1"/>
  <c r="R137" i="11"/>
  <c r="W137" i="11" s="1"/>
  <c r="R138" i="11"/>
  <c r="T138" i="11" s="1"/>
  <c r="R139" i="11"/>
  <c r="U139" i="11" s="1"/>
  <c r="R140" i="11"/>
  <c r="U140" i="11" s="1"/>
  <c r="R141" i="11"/>
  <c r="W141" i="11" s="1"/>
  <c r="R142" i="11"/>
  <c r="T142" i="11" s="1"/>
  <c r="R143" i="11"/>
  <c r="W143" i="11" s="1"/>
  <c r="R144" i="11"/>
  <c r="V144" i="11" s="1"/>
  <c r="R145" i="11"/>
  <c r="W145" i="11" s="1"/>
  <c r="R146" i="11"/>
  <c r="U146" i="11" s="1"/>
  <c r="R147" i="11"/>
  <c r="T147" i="11" s="1"/>
  <c r="R148" i="11"/>
  <c r="X148" i="11" s="1"/>
  <c r="R149" i="11"/>
  <c r="T149" i="11" s="1"/>
  <c r="R150" i="11"/>
  <c r="U150" i="11" s="1"/>
  <c r="R151" i="11"/>
  <c r="V151" i="11" s="1"/>
  <c r="R152" i="11"/>
  <c r="V152" i="11" s="1"/>
  <c r="R153" i="11"/>
  <c r="T153" i="11" s="1"/>
  <c r="R154" i="11"/>
  <c r="U154" i="11" s="1"/>
  <c r="R155" i="11"/>
  <c r="W155" i="11" s="1"/>
  <c r="R156" i="11"/>
  <c r="T156" i="11" s="1"/>
  <c r="R157" i="11"/>
  <c r="X157" i="11" s="1"/>
  <c r="R158" i="11"/>
  <c r="R159" i="11"/>
  <c r="W159" i="11" s="1"/>
  <c r="R160" i="11"/>
  <c r="T160" i="11" s="1"/>
  <c r="R161" i="11"/>
  <c r="X161" i="11" s="1"/>
  <c r="R162" i="11"/>
  <c r="U162" i="11" s="1"/>
  <c r="R163" i="11"/>
  <c r="W163" i="11" s="1"/>
  <c r="R164" i="11"/>
  <c r="T164" i="11" s="1"/>
  <c r="R165" i="11"/>
  <c r="T165" i="11" s="1"/>
  <c r="R166" i="11"/>
  <c r="U166" i="11" s="1"/>
  <c r="R167" i="11"/>
  <c r="T167" i="11" s="1"/>
  <c r="R168" i="11"/>
  <c r="T168" i="11" s="1"/>
  <c r="R169" i="11"/>
  <c r="U169" i="11" s="1"/>
  <c r="R170" i="11"/>
  <c r="R171" i="11"/>
  <c r="V171" i="11" s="1"/>
  <c r="R172" i="11"/>
  <c r="U172" i="11" s="1"/>
  <c r="R173" i="11"/>
  <c r="V173" i="11" s="1"/>
  <c r="R174" i="11"/>
  <c r="U174" i="11" s="1"/>
  <c r="R175" i="11"/>
  <c r="W175" i="11" s="1"/>
  <c r="R176" i="11"/>
  <c r="X176" i="11" s="1"/>
  <c r="R177" i="11"/>
  <c r="W177" i="11" s="1"/>
  <c r="R178" i="11"/>
  <c r="R179" i="11"/>
  <c r="W179" i="11" s="1"/>
  <c r="R180" i="11"/>
  <c r="W180" i="11" s="1"/>
  <c r="R181" i="11"/>
  <c r="T181" i="11" s="1"/>
  <c r="R182" i="11"/>
  <c r="R183" i="11"/>
  <c r="X183" i="11" s="1"/>
  <c r="R184" i="11"/>
  <c r="U184" i="11" s="1"/>
  <c r="R185" i="11"/>
  <c r="W185" i="11" s="1"/>
  <c r="R186" i="11"/>
  <c r="U186" i="11" s="1"/>
  <c r="R187" i="11"/>
  <c r="V187" i="11" s="1"/>
  <c r="R188" i="11"/>
  <c r="U188" i="11" s="1"/>
  <c r="R189" i="11"/>
  <c r="X189" i="11" s="1"/>
  <c r="R190" i="11"/>
  <c r="R191" i="11"/>
  <c r="W191" i="11" s="1"/>
  <c r="R192" i="11"/>
  <c r="T192" i="11" s="1"/>
  <c r="R193" i="11"/>
  <c r="W193" i="11" s="1"/>
  <c r="R194" i="11"/>
  <c r="R195" i="11"/>
  <c r="W195" i="11" s="1"/>
  <c r="R196" i="11"/>
  <c r="W196" i="11" s="1"/>
  <c r="R197" i="11"/>
  <c r="T197" i="11" s="1"/>
  <c r="R198" i="11"/>
  <c r="U198" i="11" s="1"/>
  <c r="R199" i="11"/>
  <c r="T199" i="11" s="1"/>
  <c r="R200" i="11"/>
  <c r="W200" i="11" s="1"/>
  <c r="R201" i="11"/>
  <c r="W201" i="11" s="1"/>
  <c r="R202" i="11"/>
  <c r="U202" i="11" s="1"/>
  <c r="R203" i="11"/>
  <c r="U203" i="11" s="1"/>
  <c r="R204" i="11"/>
  <c r="U204" i="11" s="1"/>
  <c r="R205" i="11"/>
  <c r="T205" i="11" s="1"/>
  <c r="R206" i="11"/>
  <c r="U206" i="11" s="1"/>
  <c r="R207" i="11"/>
  <c r="V207" i="11" s="1"/>
  <c r="R208" i="11"/>
  <c r="T208" i="11" s="1"/>
  <c r="R209" i="11"/>
  <c r="T209" i="11" s="1"/>
  <c r="R210" i="11"/>
  <c r="R211" i="11"/>
  <c r="V211" i="11" s="1"/>
  <c r="R212" i="11"/>
  <c r="X212" i="11" s="1"/>
  <c r="R213" i="11"/>
  <c r="T213" i="11" s="1"/>
  <c r="R214" i="11"/>
  <c r="R215" i="11"/>
  <c r="V215" i="11" s="1"/>
  <c r="R216" i="11"/>
  <c r="T216" i="11" s="1"/>
  <c r="R217" i="11"/>
  <c r="V217" i="11" s="1"/>
  <c r="R218" i="11"/>
  <c r="R219" i="11"/>
  <c r="V219" i="11" s="1"/>
  <c r="R220" i="11"/>
  <c r="U220" i="11" s="1"/>
  <c r="R221" i="11"/>
  <c r="X221" i="11" s="1"/>
  <c r="R222" i="11"/>
  <c r="U222" i="11" s="1"/>
  <c r="R223" i="11"/>
  <c r="T223" i="11" s="1"/>
  <c r="R224" i="11"/>
  <c r="U224" i="11" s="1"/>
  <c r="R225" i="11"/>
  <c r="W225" i="11" s="1"/>
  <c r="R226" i="11"/>
  <c r="R227" i="11"/>
  <c r="V227" i="11" s="1"/>
  <c r="R228" i="11"/>
  <c r="V228" i="11" s="1"/>
  <c r="R229" i="11"/>
  <c r="T229" i="11" s="1"/>
  <c r="R230" i="11"/>
  <c r="U230" i="11" s="1"/>
  <c r="R231" i="11"/>
  <c r="T231" i="11" s="1"/>
  <c r="R232" i="11"/>
  <c r="W232" i="11" s="1"/>
  <c r="X98" i="11"/>
  <c r="V98" i="11"/>
  <c r="U98" i="11"/>
  <c r="X100" i="11"/>
  <c r="U100" i="11"/>
  <c r="V100" i="11"/>
  <c r="W100" i="11"/>
  <c r="T100" i="11"/>
  <c r="W98" i="11"/>
  <c r="R65" i="10"/>
  <c r="U65" i="10" s="1"/>
  <c r="R10" i="10"/>
  <c r="V10" i="10" s="1"/>
  <c r="R99" i="10"/>
  <c r="V99" i="10" s="1"/>
  <c r="R36" i="10"/>
  <c r="U36" i="10" s="1"/>
  <c r="R21" i="10"/>
  <c r="W21" i="10" s="1"/>
  <c r="R72" i="10"/>
  <c r="T72" i="10" s="1"/>
  <c r="V5" i="10"/>
  <c r="R31" i="2"/>
  <c r="R5" i="2"/>
  <c r="R29" i="2"/>
  <c r="R51" i="2"/>
  <c r="R27" i="2"/>
  <c r="R8" i="2"/>
  <c r="R9" i="2"/>
  <c r="R18" i="2"/>
  <c r="R13" i="2"/>
  <c r="R14" i="2"/>
  <c r="R15" i="2"/>
  <c r="R16" i="2"/>
  <c r="R17" i="2"/>
  <c r="R20" i="2"/>
  <c r="R24" i="2"/>
  <c r="R25" i="2"/>
  <c r="R26" i="2"/>
  <c r="R91" i="10"/>
  <c r="T91" i="10" s="1"/>
  <c r="R13" i="10"/>
  <c r="X13" i="10" s="1"/>
  <c r="R88" i="10"/>
  <c r="T88" i="10" s="1"/>
  <c r="R30" i="10"/>
  <c r="T30" i="10" s="1"/>
  <c r="R63" i="10"/>
  <c r="X63" i="10" s="1"/>
  <c r="R70" i="10"/>
  <c r="U70" i="10" s="1"/>
  <c r="R61" i="10"/>
  <c r="T61" i="10" s="1"/>
  <c r="R92" i="10"/>
  <c r="V92" i="10" s="1"/>
  <c r="R81" i="10"/>
  <c r="V81" i="10" s="1"/>
  <c r="R94" i="10"/>
  <c r="U94" i="10" s="1"/>
  <c r="R14" i="10"/>
  <c r="U14" i="10" s="1"/>
  <c r="R85" i="10"/>
  <c r="X85" i="10" s="1"/>
  <c r="R93" i="10"/>
  <c r="R86" i="10"/>
  <c r="T86" i="10" s="1"/>
  <c r="R18" i="10"/>
  <c r="T18" i="10" s="1"/>
  <c r="R57" i="10"/>
  <c r="U57" i="10" s="1"/>
  <c r="R66" i="10"/>
  <c r="X66" i="10" s="1"/>
  <c r="R74" i="10"/>
  <c r="X74" i="10" s="1"/>
  <c r="R64" i="10"/>
  <c r="T64" i="10" s="1"/>
  <c r="R44" i="10"/>
  <c r="X44" i="10" s="1"/>
  <c r="R54" i="10"/>
  <c r="R102" i="10"/>
  <c r="V102" i="10" s="1"/>
  <c r="R97" i="10"/>
  <c r="U97" i="10" s="1"/>
  <c r="R33" i="10"/>
  <c r="T33" i="10" s="1"/>
  <c r="R77" i="10"/>
  <c r="T77" i="10" s="1"/>
  <c r="R56" i="10"/>
  <c r="V56" i="10" s="1"/>
  <c r="R71" i="10"/>
  <c r="W71" i="10" s="1"/>
  <c r="R37" i="10"/>
  <c r="T37" i="10" s="1"/>
  <c r="R22" i="10"/>
  <c r="T22" i="10" s="1"/>
  <c r="R68" i="10"/>
  <c r="T68" i="10" s="1"/>
  <c r="R50" i="10"/>
  <c r="T50" i="10" s="1"/>
  <c r="R89" i="10"/>
  <c r="T89" i="10" s="1"/>
  <c r="R62" i="10"/>
  <c r="V62" i="10" s="1"/>
  <c r="R117" i="10"/>
  <c r="V117" i="10" s="1"/>
  <c r="R129" i="10"/>
  <c r="X129" i="10" s="1"/>
  <c r="R127" i="10"/>
  <c r="V127" i="10" s="1"/>
  <c r="R6" i="10"/>
  <c r="U6" i="10" s="1"/>
  <c r="R39" i="10"/>
  <c r="R35" i="10"/>
  <c r="V35" i="10" s="1"/>
  <c r="R15" i="10"/>
  <c r="X15" i="10" s="1"/>
  <c r="R26" i="10"/>
  <c r="V26" i="10" s="1"/>
  <c r="R12" i="10"/>
  <c r="V12" i="10" s="1"/>
  <c r="R73" i="10"/>
  <c r="U73" i="10" s="1"/>
  <c r="R67" i="10"/>
  <c r="T67" i="10" s="1"/>
  <c r="R20" i="10"/>
  <c r="T20" i="10" s="1"/>
  <c r="R82" i="10"/>
  <c r="W82" i="10" s="1"/>
  <c r="R19" i="10"/>
  <c r="X19" i="10" s="1"/>
  <c r="R25" i="10"/>
  <c r="U25" i="10" s="1"/>
  <c r="R11" i="10"/>
  <c r="T11" i="10" s="1"/>
  <c r="R16" i="10"/>
  <c r="U16" i="10" s="1"/>
  <c r="R108" i="10"/>
  <c r="X108" i="10" s="1"/>
  <c r="R106" i="10"/>
  <c r="X106" i="10" s="1"/>
  <c r="R120" i="10"/>
  <c r="X120" i="10" s="1"/>
  <c r="R130" i="10"/>
  <c r="X130" i="10" s="1"/>
  <c r="R119" i="10"/>
  <c r="X119" i="10" s="1"/>
  <c r="R118" i="10"/>
  <c r="W118" i="10" s="1"/>
  <c r="R122" i="10"/>
  <c r="X122" i="10" s="1"/>
  <c r="R116" i="10"/>
  <c r="T116" i="10" s="1"/>
  <c r="R126" i="10"/>
  <c r="U126" i="10" s="1"/>
  <c r="R131" i="10"/>
  <c r="V131" i="10" s="1"/>
  <c r="R23" i="10"/>
  <c r="V23" i="10" s="1"/>
  <c r="R78" i="10"/>
  <c r="T78" i="10" s="1"/>
  <c r="R96" i="10"/>
  <c r="V96" i="10" s="1"/>
  <c r="R84" i="10"/>
  <c r="W84" i="10" s="1"/>
  <c r="R27" i="10"/>
  <c r="W27" i="10" s="1"/>
  <c r="R28" i="10"/>
  <c r="T28" i="10" s="1"/>
  <c r="R32" i="10"/>
  <c r="R55" i="10"/>
  <c r="V55" i="10" s="1"/>
  <c r="R80" i="10"/>
  <c r="V80" i="10" s="1"/>
  <c r="R51" i="10"/>
  <c r="W51" i="10" s="1"/>
  <c r="R109" i="10"/>
  <c r="T109" i="10" s="1"/>
  <c r="R53" i="10"/>
  <c r="V53" i="10" s="1"/>
  <c r="R52" i="10"/>
  <c r="V52" i="10" s="1"/>
  <c r="R31" i="10"/>
  <c r="U31" i="10" s="1"/>
  <c r="R104" i="10"/>
  <c r="R41" i="10"/>
  <c r="V41" i="10" s="1"/>
  <c r="R59" i="10"/>
  <c r="T59" i="10" s="1"/>
  <c r="R113" i="10"/>
  <c r="V113" i="10" s="1"/>
  <c r="R95" i="10"/>
  <c r="X95" i="10" s="1"/>
  <c r="R60" i="10"/>
  <c r="W60" i="10" s="1"/>
  <c r="R42" i="10"/>
  <c r="V42" i="10" s="1"/>
  <c r="R58" i="10"/>
  <c r="T58" i="10" s="1"/>
  <c r="R103" i="10"/>
  <c r="R38" i="10"/>
  <c r="V38" i="10" s="1"/>
  <c r="R132" i="10"/>
  <c r="U132" i="10" s="1"/>
  <c r="R75" i="10"/>
  <c r="W75" i="10" s="1"/>
  <c r="R100" i="10"/>
  <c r="X100" i="10" s="1"/>
  <c r="R76" i="10"/>
  <c r="T76" i="10" s="1"/>
  <c r="R69" i="10"/>
  <c r="W69" i="10" s="1"/>
  <c r="R98" i="10"/>
  <c r="V98" i="10" s="1"/>
  <c r="R101" i="10"/>
  <c r="R45" i="10"/>
  <c r="V45" i="10" s="1"/>
  <c r="R47" i="10"/>
  <c r="U47" i="10" s="1"/>
  <c r="R112" i="10"/>
  <c r="U112" i="10" s="1"/>
  <c r="R87" i="10"/>
  <c r="W87" i="10" s="1"/>
  <c r="R40" i="10"/>
  <c r="V40" i="10" s="1"/>
  <c r="R83" i="10"/>
  <c r="T83" i="10" s="1"/>
  <c r="R24" i="10"/>
  <c r="U24" i="10" s="1"/>
  <c r="R43" i="10"/>
  <c r="R34" i="10"/>
  <c r="U34" i="10" s="1"/>
  <c r="R9" i="10"/>
  <c r="V9" i="10" s="1"/>
  <c r="R46" i="10"/>
  <c r="T46" i="10" s="1"/>
  <c r="R7" i="10"/>
  <c r="V7" i="10" s="1"/>
  <c r="R29" i="10"/>
  <c r="X29" i="10" s="1"/>
  <c r="R49" i="10"/>
  <c r="V49" i="10" s="1"/>
  <c r="R48" i="10"/>
  <c r="T48" i="10" s="1"/>
  <c r="R79" i="10"/>
  <c r="W79" i="10" s="1"/>
  <c r="R8" i="10"/>
  <c r="X8" i="10" s="1"/>
  <c r="R110" i="10"/>
  <c r="X110" i="10" s="1"/>
  <c r="R125" i="10"/>
  <c r="R124" i="10"/>
  <c r="V124" i="10" s="1"/>
  <c r="R121" i="10"/>
  <c r="X121" i="10" s="1"/>
  <c r="R111" i="10"/>
  <c r="X111" i="10" s="1"/>
  <c r="R115" i="10"/>
  <c r="V115" i="10" s="1"/>
  <c r="R105" i="10"/>
  <c r="R23" i="7"/>
  <c r="Q23" i="7"/>
  <c r="P23" i="7"/>
  <c r="O23" i="7"/>
  <c r="R22" i="7"/>
  <c r="Q22" i="7"/>
  <c r="P22" i="7"/>
  <c r="O22" i="7"/>
  <c r="R21" i="7"/>
  <c r="Q21" i="7"/>
  <c r="P21" i="7"/>
  <c r="O21" i="7"/>
  <c r="R20" i="7"/>
  <c r="Q20" i="7"/>
  <c r="P20" i="7"/>
  <c r="O20" i="7"/>
  <c r="R14" i="7"/>
  <c r="Q14" i="7"/>
  <c r="R61" i="2" s="1"/>
  <c r="P14" i="7"/>
  <c r="R277" i="21" s="1"/>
  <c r="O14" i="7"/>
  <c r="R13" i="7"/>
  <c r="Q13" i="7"/>
  <c r="P13" i="7"/>
  <c r="R49" i="2" s="1"/>
  <c r="O13" i="7"/>
  <c r="R48" i="11" s="1"/>
  <c r="R12" i="7"/>
  <c r="R39" i="21" s="1"/>
  <c r="Q12" i="7"/>
  <c r="R175" i="21" s="1"/>
  <c r="P12" i="7"/>
  <c r="R56" i="2" s="1"/>
  <c r="O12" i="7"/>
  <c r="R50" i="2" s="1"/>
  <c r="Y64" i="13" l="1"/>
  <c r="U64" i="13"/>
  <c r="T9" i="11"/>
  <c r="W20" i="13"/>
  <c r="U360" i="21"/>
  <c r="X333" i="21"/>
  <c r="T245" i="21"/>
  <c r="V360" i="21"/>
  <c r="U333" i="21"/>
  <c r="T362" i="21"/>
  <c r="V231" i="21"/>
  <c r="X138" i="21"/>
  <c r="X345" i="21"/>
  <c r="V215" i="21"/>
  <c r="W215" i="21"/>
  <c r="W360" i="21"/>
  <c r="U294" i="21"/>
  <c r="X362" i="21"/>
  <c r="X215" i="21"/>
  <c r="U231" i="21"/>
  <c r="X360" i="21"/>
  <c r="T345" i="21"/>
  <c r="X321" i="21"/>
  <c r="W345" i="21"/>
  <c r="U345" i="21"/>
  <c r="T321" i="21"/>
  <c r="X294" i="21"/>
  <c r="U362" i="21"/>
  <c r="T333" i="21"/>
  <c r="T215" i="21"/>
  <c r="U321" i="21"/>
  <c r="T294" i="21"/>
  <c r="W333" i="21"/>
  <c r="W294" i="21"/>
  <c r="X231" i="21"/>
  <c r="T231" i="21"/>
  <c r="W362" i="21"/>
  <c r="W321" i="21"/>
  <c r="X162" i="21"/>
  <c r="U138" i="21"/>
  <c r="V138" i="21"/>
  <c r="T29" i="21"/>
  <c r="T295" i="21"/>
  <c r="U132" i="21"/>
  <c r="V68" i="21"/>
  <c r="V99" i="21"/>
  <c r="X181" i="21"/>
  <c r="U179" i="21"/>
  <c r="V179" i="21"/>
  <c r="X361" i="21"/>
  <c r="T252" i="21"/>
  <c r="U307" i="21"/>
  <c r="V245" i="21"/>
  <c r="U332" i="21"/>
  <c r="T268" i="21"/>
  <c r="W332" i="21"/>
  <c r="V205" i="21"/>
  <c r="U245" i="21"/>
  <c r="X220" i="21"/>
  <c r="X363" i="21"/>
  <c r="X128" i="13"/>
  <c r="W96" i="13"/>
  <c r="Y106" i="13"/>
  <c r="W86" i="21"/>
  <c r="X38" i="21"/>
  <c r="W241" i="21"/>
  <c r="X291" i="21"/>
  <c r="W307" i="21"/>
  <c r="X307" i="21"/>
  <c r="V312" i="21"/>
  <c r="U291" i="21"/>
  <c r="V291" i="21"/>
  <c r="U312" i="21"/>
  <c r="V213" i="21"/>
  <c r="X49" i="21"/>
  <c r="V307" i="21"/>
  <c r="U226" i="21"/>
  <c r="W291" i="21"/>
  <c r="W312" i="21"/>
  <c r="V38" i="21"/>
  <c r="W49" i="21"/>
  <c r="X312" i="21"/>
  <c r="T162" i="21"/>
  <c r="W179" i="21"/>
  <c r="V162" i="21"/>
  <c r="X99" i="13"/>
  <c r="T5" i="21"/>
  <c r="D10" i="18"/>
  <c r="V99" i="13"/>
  <c r="T132" i="21"/>
  <c r="T99" i="21"/>
  <c r="V132" i="21"/>
  <c r="U91" i="13"/>
  <c r="T179" i="21"/>
  <c r="X132" i="21"/>
  <c r="U162" i="21"/>
  <c r="W36" i="21"/>
  <c r="T272" i="21"/>
  <c r="U49" i="21"/>
  <c r="V251" i="21"/>
  <c r="Y96" i="13"/>
  <c r="X112" i="13"/>
  <c r="W251" i="21"/>
  <c r="W211" i="21"/>
  <c r="U24" i="21"/>
  <c r="T144" i="21"/>
  <c r="T141" i="21"/>
  <c r="X132" i="13"/>
  <c r="V141" i="21"/>
  <c r="Y148" i="13"/>
  <c r="X148" i="13"/>
  <c r="V49" i="21"/>
  <c r="X241" i="21"/>
  <c r="W141" i="21"/>
  <c r="X141" i="21"/>
  <c r="U129" i="21"/>
  <c r="V86" i="21"/>
  <c r="W38" i="21"/>
  <c r="W178" i="21"/>
  <c r="W140" i="13"/>
  <c r="X178" i="21"/>
  <c r="T153" i="21"/>
  <c r="X153" i="21"/>
  <c r="V132" i="13"/>
  <c r="U153" i="21"/>
  <c r="W132" i="13"/>
  <c r="W60" i="21"/>
  <c r="X272" i="21"/>
  <c r="X86" i="21"/>
  <c r="W84" i="13"/>
  <c r="Y14" i="13"/>
  <c r="U177" i="13"/>
  <c r="W24" i="21"/>
  <c r="X163" i="11"/>
  <c r="D19" i="18"/>
  <c r="V122" i="13"/>
  <c r="T38" i="21"/>
  <c r="U86" i="21"/>
  <c r="X146" i="13"/>
  <c r="X128" i="10"/>
  <c r="U61" i="11"/>
  <c r="W81" i="21"/>
  <c r="V6" i="13"/>
  <c r="W38" i="10"/>
  <c r="W328" i="21"/>
  <c r="V46" i="21"/>
  <c r="R233" i="21"/>
  <c r="T233" i="21" s="1"/>
  <c r="R69" i="2"/>
  <c r="T69" i="2" s="1"/>
  <c r="X149" i="21"/>
  <c r="V299" i="21"/>
  <c r="D32" i="18"/>
  <c r="T131" i="10"/>
  <c r="U131" i="10"/>
  <c r="U55" i="10"/>
  <c r="X56" i="13"/>
  <c r="V31" i="13"/>
  <c r="X72" i="10"/>
  <c r="V72" i="10"/>
  <c r="T55" i="10"/>
  <c r="X75" i="13"/>
  <c r="U37" i="11"/>
  <c r="X9" i="11"/>
  <c r="V26" i="11"/>
  <c r="V115" i="11"/>
  <c r="T82" i="11"/>
  <c r="X82" i="11"/>
  <c r="X36" i="21"/>
  <c r="W272" i="21"/>
  <c r="X208" i="21"/>
  <c r="T106" i="21"/>
  <c r="X91" i="21"/>
  <c r="Y108" i="13"/>
  <c r="X108" i="13"/>
  <c r="X204" i="11"/>
  <c r="X88" i="21"/>
  <c r="U187" i="21"/>
  <c r="V276" i="21"/>
  <c r="W61" i="11"/>
  <c r="W107" i="11"/>
  <c r="X140" i="13"/>
  <c r="V84" i="13"/>
  <c r="W9" i="11"/>
  <c r="U9" i="11"/>
  <c r="W115" i="11"/>
  <c r="D21" i="18"/>
  <c r="V208" i="21"/>
  <c r="Y84" i="13"/>
  <c r="T8" i="10"/>
  <c r="U81" i="21"/>
  <c r="V153" i="21"/>
  <c r="T178" i="21"/>
  <c r="V108" i="13"/>
  <c r="Y132" i="13"/>
  <c r="W108" i="13"/>
  <c r="X52" i="11"/>
  <c r="T18" i="11"/>
  <c r="Y74" i="13"/>
  <c r="V272" i="21"/>
  <c r="X56" i="21"/>
  <c r="X53" i="21"/>
  <c r="X22" i="21"/>
  <c r="V178" i="21"/>
  <c r="V140" i="13"/>
  <c r="Y140" i="13"/>
  <c r="X84" i="13"/>
  <c r="V148" i="13"/>
  <c r="X76" i="11"/>
  <c r="R66" i="2"/>
  <c r="T66" i="2" s="1"/>
  <c r="W8" i="10"/>
  <c r="W52" i="21"/>
  <c r="X80" i="11"/>
  <c r="Y54" i="13"/>
  <c r="X98" i="21"/>
  <c r="X54" i="13"/>
  <c r="X258" i="21"/>
  <c r="T47" i="21"/>
  <c r="Y142" i="13"/>
  <c r="U248" i="21"/>
  <c r="T248" i="21"/>
  <c r="U305" i="21"/>
  <c r="V142" i="13"/>
  <c r="V63" i="13"/>
  <c r="V248" i="21"/>
  <c r="W305" i="21"/>
  <c r="U63" i="13"/>
  <c r="X84" i="21"/>
  <c r="T204" i="21"/>
  <c r="U365" i="21"/>
  <c r="X305" i="21"/>
  <c r="X116" i="21"/>
  <c r="X71" i="21"/>
  <c r="T84" i="21"/>
  <c r="X122" i="21"/>
  <c r="U116" i="21"/>
  <c r="X127" i="21"/>
  <c r="V71" i="21"/>
  <c r="T122" i="21"/>
  <c r="V342" i="21"/>
  <c r="V116" i="21"/>
  <c r="W108" i="21"/>
  <c r="R331" i="21"/>
  <c r="V331" i="21" s="1"/>
  <c r="T89" i="11"/>
  <c r="Y62" i="13"/>
  <c r="U52" i="21"/>
  <c r="W112" i="21"/>
  <c r="U169" i="21"/>
  <c r="V204" i="21"/>
  <c r="T328" i="21"/>
  <c r="U299" i="21"/>
  <c r="Y149" i="13"/>
  <c r="X125" i="13"/>
  <c r="U36" i="21"/>
  <c r="T240" i="21"/>
  <c r="X256" i="21"/>
  <c r="T170" i="21"/>
  <c r="T127" i="21"/>
  <c r="V41" i="21"/>
  <c r="W21" i="21"/>
  <c r="W85" i="13"/>
  <c r="T256" i="21"/>
  <c r="V146" i="21"/>
  <c r="X106" i="21"/>
  <c r="U240" i="21"/>
  <c r="W343" i="21"/>
  <c r="T276" i="21"/>
  <c r="V358" i="21"/>
  <c r="V66" i="21"/>
  <c r="U58" i="21"/>
  <c r="U70" i="13"/>
  <c r="X172" i="21"/>
  <c r="X187" i="21"/>
  <c r="W106" i="21"/>
  <c r="U106" i="21"/>
  <c r="V343" i="21"/>
  <c r="U343" i="21"/>
  <c r="T322" i="21"/>
  <c r="W276" i="21"/>
  <c r="X21" i="21"/>
  <c r="X66" i="21"/>
  <c r="Y38" i="13"/>
  <c r="T172" i="21"/>
  <c r="V257" i="21"/>
  <c r="T187" i="21"/>
  <c r="X350" i="21"/>
  <c r="U170" i="21"/>
  <c r="U322" i="21"/>
  <c r="X276" i="21"/>
  <c r="V21" i="21"/>
  <c r="U358" i="21"/>
  <c r="U91" i="21"/>
  <c r="V91" i="21"/>
  <c r="V149" i="13"/>
  <c r="W316" i="21"/>
  <c r="W146" i="21"/>
  <c r="X146" i="21"/>
  <c r="V170" i="21"/>
  <c r="U66" i="21"/>
  <c r="T91" i="21"/>
  <c r="T117" i="10"/>
  <c r="U48" i="10"/>
  <c r="U87" i="21"/>
  <c r="X117" i="13"/>
  <c r="U21" i="21"/>
  <c r="U256" i="21"/>
  <c r="U316" i="21"/>
  <c r="X316" i="21"/>
  <c r="T146" i="21"/>
  <c r="W240" i="21"/>
  <c r="V322" i="21"/>
  <c r="T343" i="21"/>
  <c r="W256" i="21"/>
  <c r="T66" i="21"/>
  <c r="V36" i="21"/>
  <c r="Y85" i="13"/>
  <c r="X358" i="21"/>
  <c r="X240" i="21"/>
  <c r="V316" i="21"/>
  <c r="W170" i="21"/>
  <c r="W322" i="21"/>
  <c r="W358" i="21"/>
  <c r="W187" i="21"/>
  <c r="V48" i="10"/>
  <c r="X15" i="21"/>
  <c r="T15" i="2"/>
  <c r="V127" i="21"/>
  <c r="T88" i="21"/>
  <c r="X142" i="13"/>
  <c r="U108" i="21"/>
  <c r="X248" i="21"/>
  <c r="W342" i="21"/>
  <c r="T342" i="21"/>
  <c r="T299" i="21"/>
  <c r="V305" i="21"/>
  <c r="T116" i="21"/>
  <c r="W17" i="21"/>
  <c r="U142" i="13"/>
  <c r="W15" i="21"/>
  <c r="V14" i="10"/>
  <c r="T84" i="10"/>
  <c r="V121" i="10"/>
  <c r="T38" i="10"/>
  <c r="T112" i="11"/>
  <c r="W6" i="13"/>
  <c r="T81" i="21"/>
  <c r="U56" i="21"/>
  <c r="T108" i="21"/>
  <c r="X204" i="21"/>
  <c r="V186" i="21"/>
  <c r="V328" i="21"/>
  <c r="W299" i="21"/>
  <c r="V61" i="13"/>
  <c r="T53" i="10"/>
  <c r="Y15" i="13"/>
  <c r="U127" i="21"/>
  <c r="V53" i="21"/>
  <c r="V35" i="21"/>
  <c r="W186" i="21"/>
  <c r="X186" i="21"/>
  <c r="W365" i="21"/>
  <c r="U342" i="21"/>
  <c r="T365" i="21"/>
  <c r="X17" i="21"/>
  <c r="X108" i="21"/>
  <c r="U60" i="10"/>
  <c r="Y6" i="13"/>
  <c r="V15" i="13"/>
  <c r="T56" i="21"/>
  <c r="W56" i="21"/>
  <c r="X81" i="21"/>
  <c r="W53" i="21"/>
  <c r="W22" i="21"/>
  <c r="U204" i="21"/>
  <c r="U186" i="21"/>
  <c r="V365" i="21"/>
  <c r="U33" i="13"/>
  <c r="W28" i="21"/>
  <c r="X40" i="10"/>
  <c r="W17" i="2"/>
  <c r="U27" i="2"/>
  <c r="V182" i="13"/>
  <c r="X6" i="13"/>
  <c r="U88" i="21"/>
  <c r="T53" i="21"/>
  <c r="W88" i="21"/>
  <c r="U328" i="21"/>
  <c r="V94" i="13"/>
  <c r="V65" i="21"/>
  <c r="X60" i="10"/>
  <c r="W40" i="10"/>
  <c r="X72" i="11"/>
  <c r="Y207" i="13"/>
  <c r="W26" i="13"/>
  <c r="U211" i="21"/>
  <c r="X82" i="13"/>
  <c r="Y114" i="13"/>
  <c r="U40" i="21"/>
  <c r="U163" i="21"/>
  <c r="T353" i="21"/>
  <c r="W143" i="21"/>
  <c r="U295" i="21"/>
  <c r="W61" i="21"/>
  <c r="U61" i="21"/>
  <c r="T100" i="21"/>
  <c r="U106" i="13"/>
  <c r="U146" i="13"/>
  <c r="R35" i="2"/>
  <c r="U35" i="2" s="1"/>
  <c r="U84" i="10"/>
  <c r="V60" i="10"/>
  <c r="V29" i="2"/>
  <c r="T72" i="11"/>
  <c r="U68" i="13"/>
  <c r="Y8" i="13"/>
  <c r="Y26" i="13"/>
  <c r="X170" i="13"/>
  <c r="W72" i="21"/>
  <c r="V24" i="21"/>
  <c r="X90" i="13"/>
  <c r="Y122" i="13"/>
  <c r="U220" i="21"/>
  <c r="V133" i="21"/>
  <c r="U293" i="21"/>
  <c r="X61" i="21"/>
  <c r="V61" i="21"/>
  <c r="V295" i="21"/>
  <c r="U90" i="13"/>
  <c r="W75" i="13"/>
  <c r="V207" i="13"/>
  <c r="U85" i="10"/>
  <c r="X153" i="11"/>
  <c r="V68" i="13"/>
  <c r="Y40" i="13"/>
  <c r="X23" i="21"/>
  <c r="U72" i="21"/>
  <c r="T96" i="21"/>
  <c r="V211" i="21"/>
  <c r="U353" i="21"/>
  <c r="V201" i="21"/>
  <c r="X117" i="21"/>
  <c r="X353" i="21"/>
  <c r="V293" i="21"/>
  <c r="X295" i="21"/>
  <c r="U347" i="21"/>
  <c r="T133" i="21"/>
  <c r="T347" i="21"/>
  <c r="W201" i="21"/>
  <c r="X106" i="13"/>
  <c r="X133" i="21"/>
  <c r="W236" i="21"/>
  <c r="U114" i="13"/>
  <c r="V146" i="13"/>
  <c r="V29" i="10"/>
  <c r="U76" i="10"/>
  <c r="W162" i="13"/>
  <c r="U49" i="13"/>
  <c r="W31" i="13"/>
  <c r="W40" i="13"/>
  <c r="X114" i="13"/>
  <c r="Y90" i="13"/>
  <c r="V347" i="21"/>
  <c r="X201" i="21"/>
  <c r="U117" i="21"/>
  <c r="T201" i="21"/>
  <c r="W273" i="21"/>
  <c r="V353" i="21"/>
  <c r="V15" i="21"/>
  <c r="T114" i="10"/>
  <c r="W27" i="21"/>
  <c r="W68" i="13"/>
  <c r="W170" i="13"/>
  <c r="U40" i="13"/>
  <c r="X53" i="13"/>
  <c r="T24" i="21"/>
  <c r="Y146" i="13"/>
  <c r="X347" i="21"/>
  <c r="V143" i="21"/>
  <c r="T293" i="21"/>
  <c r="V106" i="13"/>
  <c r="V53" i="13"/>
  <c r="V62" i="13"/>
  <c r="Y82" i="13"/>
  <c r="V117" i="21"/>
  <c r="U122" i="13"/>
  <c r="X84" i="10"/>
  <c r="V76" i="10"/>
  <c r="V84" i="10"/>
  <c r="X127" i="10"/>
  <c r="W74" i="10"/>
  <c r="U53" i="10"/>
  <c r="T40" i="10"/>
  <c r="W117" i="10"/>
  <c r="X53" i="10"/>
  <c r="U40" i="10"/>
  <c r="X63" i="21"/>
  <c r="W72" i="11"/>
  <c r="Y53" i="13"/>
  <c r="Y199" i="13"/>
  <c r="U31" i="13"/>
  <c r="U26" i="13"/>
  <c r="X26" i="13"/>
  <c r="X96" i="21"/>
  <c r="X122" i="13"/>
  <c r="T220" i="21"/>
  <c r="V220" i="21"/>
  <c r="U143" i="21"/>
  <c r="X143" i="21"/>
  <c r="U133" i="21"/>
  <c r="W117" i="21"/>
  <c r="V90" i="13"/>
  <c r="V82" i="13"/>
  <c r="U82" i="13"/>
  <c r="V114" i="13"/>
  <c r="W15" i="2"/>
  <c r="V13" i="10"/>
  <c r="U117" i="10"/>
  <c r="T85" i="10"/>
  <c r="Y156" i="13"/>
  <c r="V73" i="13"/>
  <c r="Y46" i="13"/>
  <c r="W23" i="21"/>
  <c r="U11" i="21"/>
  <c r="V89" i="13"/>
  <c r="W37" i="10"/>
  <c r="R12" i="2"/>
  <c r="X12" i="2" s="1"/>
  <c r="U56" i="10"/>
  <c r="X117" i="10"/>
  <c r="W53" i="10"/>
  <c r="T60" i="10"/>
  <c r="V37" i="10"/>
  <c r="T121" i="10"/>
  <c r="W65" i="21"/>
  <c r="X55" i="13"/>
  <c r="W174" i="13"/>
  <c r="V119" i="13"/>
  <c r="X177" i="21"/>
  <c r="V85" i="10"/>
  <c r="T56" i="10"/>
  <c r="V10" i="21"/>
  <c r="X56" i="10"/>
  <c r="U37" i="10"/>
  <c r="W56" i="10"/>
  <c r="X37" i="10"/>
  <c r="W24" i="2"/>
  <c r="W9" i="2"/>
  <c r="U163" i="11"/>
  <c r="T196" i="11"/>
  <c r="U46" i="13"/>
  <c r="V20" i="13"/>
  <c r="X166" i="13"/>
  <c r="X27" i="2"/>
  <c r="T27" i="2"/>
  <c r="W76" i="10"/>
  <c r="W85" i="10"/>
  <c r="T127" i="10"/>
  <c r="T17" i="2"/>
  <c r="X174" i="13"/>
  <c r="T264" i="21"/>
  <c r="X105" i="13"/>
  <c r="T355" i="21"/>
  <c r="X268" i="21"/>
  <c r="V268" i="21"/>
  <c r="U205" i="21"/>
  <c r="V96" i="13"/>
  <c r="T41" i="21"/>
  <c r="Y37" i="13"/>
  <c r="R73" i="2"/>
  <c r="U73" i="2" s="1"/>
  <c r="W72" i="10"/>
  <c r="V9" i="2"/>
  <c r="X67" i="10"/>
  <c r="U86" i="10"/>
  <c r="V110" i="11"/>
  <c r="X120" i="11"/>
  <c r="W57" i="13"/>
  <c r="X28" i="13"/>
  <c r="W54" i="13"/>
  <c r="V57" i="13"/>
  <c r="U170" i="13"/>
  <c r="U84" i="21"/>
  <c r="X52" i="21"/>
  <c r="X47" i="21"/>
  <c r="W195" i="21"/>
  <c r="X205" i="21"/>
  <c r="X96" i="13"/>
  <c r="X131" i="10"/>
  <c r="W86" i="10"/>
  <c r="X41" i="10"/>
  <c r="X38" i="10"/>
  <c r="T27" i="21"/>
  <c r="W56" i="11"/>
  <c r="V72" i="13"/>
  <c r="R47" i="2"/>
  <c r="X47" i="2" s="1"/>
  <c r="U110" i="10"/>
  <c r="W131" i="10"/>
  <c r="W41" i="10"/>
  <c r="R68" i="2"/>
  <c r="U68" i="2" s="1"/>
  <c r="T120" i="10"/>
  <c r="W45" i="10"/>
  <c r="X63" i="13"/>
  <c r="Y204" i="13"/>
  <c r="Y187" i="13"/>
  <c r="V54" i="13"/>
  <c r="U28" i="13"/>
  <c r="X57" i="13"/>
  <c r="W12" i="13"/>
  <c r="W136" i="21"/>
  <c r="V47" i="21"/>
  <c r="U251" i="21"/>
  <c r="U98" i="21"/>
  <c r="W355" i="21"/>
  <c r="W245" i="21"/>
  <c r="R6" i="2"/>
  <c r="W6" i="2" s="1"/>
  <c r="R282" i="21"/>
  <c r="W282" i="21" s="1"/>
  <c r="V64" i="13"/>
  <c r="Y129" i="13"/>
  <c r="T65" i="21"/>
  <c r="W29" i="2"/>
  <c r="X6" i="10"/>
  <c r="W29" i="21"/>
  <c r="R54" i="2"/>
  <c r="V54" i="2" s="1"/>
  <c r="T9" i="2"/>
  <c r="W30" i="10"/>
  <c r="U44" i="10"/>
  <c r="U127" i="10"/>
  <c r="U106" i="10"/>
  <c r="X34" i="10"/>
  <c r="X55" i="10"/>
  <c r="U41" i="10"/>
  <c r="X45" i="10"/>
  <c r="W59" i="21"/>
  <c r="R102" i="11"/>
  <c r="U102" i="11" s="1"/>
  <c r="U60" i="21"/>
  <c r="U72" i="13"/>
  <c r="Y57" i="13"/>
  <c r="U15" i="13"/>
  <c r="V162" i="13"/>
  <c r="V49" i="13"/>
  <c r="Y31" i="13"/>
  <c r="Y49" i="13"/>
  <c r="X62" i="13"/>
  <c r="X68" i="13"/>
  <c r="T71" i="21"/>
  <c r="U136" i="21"/>
  <c r="V145" i="13"/>
  <c r="V129" i="13"/>
  <c r="V98" i="21"/>
  <c r="W238" i="21"/>
  <c r="W112" i="13"/>
  <c r="Y112" i="13"/>
  <c r="V128" i="13"/>
  <c r="W28" i="13"/>
  <c r="W6" i="10"/>
  <c r="V6" i="10"/>
  <c r="V120" i="10"/>
  <c r="U45" i="10"/>
  <c r="R283" i="21"/>
  <c r="W283" i="21" s="1"/>
  <c r="T14" i="21"/>
  <c r="T16" i="2"/>
  <c r="R72" i="2"/>
  <c r="X72" i="2" s="1"/>
  <c r="V30" i="10"/>
  <c r="V44" i="10"/>
  <c r="W127" i="10"/>
  <c r="V106" i="10"/>
  <c r="V34" i="10"/>
  <c r="W55" i="10"/>
  <c r="T41" i="10"/>
  <c r="T45" i="10"/>
  <c r="V14" i="21"/>
  <c r="R105" i="21"/>
  <c r="U105" i="21" s="1"/>
  <c r="U63" i="21"/>
  <c r="T56" i="2"/>
  <c r="T5" i="2"/>
  <c r="W120" i="11"/>
  <c r="W53" i="13"/>
  <c r="W32" i="13"/>
  <c r="V170" i="13"/>
  <c r="Y63" i="13"/>
  <c r="V40" i="13"/>
  <c r="V75" i="13"/>
  <c r="V46" i="13"/>
  <c r="Y45" i="13"/>
  <c r="T136" i="21"/>
  <c r="V84" i="21"/>
  <c r="W98" i="21"/>
  <c r="V52" i="21"/>
  <c r="T332" i="21"/>
  <c r="W167" i="21"/>
  <c r="W268" i="21"/>
  <c r="T195" i="21"/>
  <c r="V308" i="21"/>
  <c r="W136" i="13"/>
  <c r="X152" i="13"/>
  <c r="V32" i="13"/>
  <c r="X204" i="13"/>
  <c r="X86" i="11"/>
  <c r="R48" i="2"/>
  <c r="W48" i="2" s="1"/>
  <c r="X48" i="10"/>
  <c r="W14" i="21"/>
  <c r="R62" i="2"/>
  <c r="U62" i="2" s="1"/>
  <c r="T29" i="2"/>
  <c r="X30" i="10"/>
  <c r="T44" i="10"/>
  <c r="T106" i="10"/>
  <c r="W80" i="10"/>
  <c r="T34" i="10"/>
  <c r="U38" i="10"/>
  <c r="X115" i="10"/>
  <c r="W18" i="21"/>
  <c r="U59" i="21"/>
  <c r="R255" i="21"/>
  <c r="U255" i="21" s="1"/>
  <c r="U26" i="2"/>
  <c r="T13" i="2"/>
  <c r="T31" i="2"/>
  <c r="W140" i="11"/>
  <c r="T29" i="11"/>
  <c r="W62" i="13"/>
  <c r="Y75" i="13"/>
  <c r="W15" i="13"/>
  <c r="X32" i="13"/>
  <c r="W37" i="13"/>
  <c r="V169" i="13"/>
  <c r="W49" i="13"/>
  <c r="W21" i="13"/>
  <c r="Y7" i="13"/>
  <c r="V28" i="13"/>
  <c r="U47" i="21"/>
  <c r="V136" i="21"/>
  <c r="W71" i="21"/>
  <c r="W97" i="21"/>
  <c r="V332" i="21"/>
  <c r="T205" i="21"/>
  <c r="X195" i="21"/>
  <c r="V195" i="21"/>
  <c r="V112" i="13"/>
  <c r="Y128" i="13"/>
  <c r="W128" i="13"/>
  <c r="T71" i="10"/>
  <c r="W27" i="11"/>
  <c r="V86" i="11"/>
  <c r="T120" i="11"/>
  <c r="X78" i="13"/>
  <c r="W160" i="13"/>
  <c r="V174" i="13"/>
  <c r="W182" i="13"/>
  <c r="W206" i="13"/>
  <c r="X16" i="13"/>
  <c r="Y50" i="13"/>
  <c r="Y41" i="13"/>
  <c r="Y160" i="13"/>
  <c r="W45" i="21"/>
  <c r="U32" i="21"/>
  <c r="X13" i="21"/>
  <c r="W83" i="21"/>
  <c r="X264" i="21"/>
  <c r="W105" i="13"/>
  <c r="T218" i="21"/>
  <c r="U74" i="21"/>
  <c r="V206" i="21"/>
  <c r="U78" i="21"/>
  <c r="V135" i="13"/>
  <c r="U111" i="13"/>
  <c r="X75" i="21"/>
  <c r="W7" i="21"/>
  <c r="X34" i="21"/>
  <c r="X50" i="13"/>
  <c r="W16" i="13"/>
  <c r="T45" i="21"/>
  <c r="U56" i="11"/>
  <c r="T37" i="11"/>
  <c r="W146" i="11"/>
  <c r="U61" i="13"/>
  <c r="X41" i="13"/>
  <c r="U160" i="13"/>
  <c r="X168" i="13"/>
  <c r="V206" i="13"/>
  <c r="U174" i="13"/>
  <c r="Y16" i="13"/>
  <c r="U13" i="21"/>
  <c r="W130" i="21"/>
  <c r="T32" i="21"/>
  <c r="W70" i="21"/>
  <c r="V105" i="13"/>
  <c r="V153" i="13"/>
  <c r="Y89" i="13"/>
  <c r="W264" i="21"/>
  <c r="W35" i="21"/>
  <c r="W10" i="21"/>
  <c r="X10" i="21"/>
  <c r="W218" i="21"/>
  <c r="T83" i="21"/>
  <c r="W145" i="13"/>
  <c r="W77" i="10"/>
  <c r="X41" i="21"/>
  <c r="V56" i="11"/>
  <c r="T73" i="11"/>
  <c r="V95" i="11"/>
  <c r="X27" i="11"/>
  <c r="W37" i="11"/>
  <c r="V112" i="11"/>
  <c r="X33" i="13"/>
  <c r="V184" i="13"/>
  <c r="Y184" i="13"/>
  <c r="Y70" i="13"/>
  <c r="V175" i="13"/>
  <c r="Y175" i="13"/>
  <c r="U183" i="13"/>
  <c r="W33" i="13"/>
  <c r="T22" i="21"/>
  <c r="X153" i="13"/>
  <c r="W89" i="13"/>
  <c r="W121" i="13"/>
  <c r="W153" i="13"/>
  <c r="Y105" i="13"/>
  <c r="U22" i="21"/>
  <c r="T13" i="21"/>
  <c r="X218" i="21"/>
  <c r="X246" i="21"/>
  <c r="W177" i="21"/>
  <c r="U177" i="21"/>
  <c r="X71" i="10"/>
  <c r="X9" i="2"/>
  <c r="W5" i="2"/>
  <c r="X65" i="21"/>
  <c r="T56" i="11"/>
  <c r="W112" i="11"/>
  <c r="V225" i="11"/>
  <c r="V192" i="13"/>
  <c r="X70" i="13"/>
  <c r="Y67" i="13"/>
  <c r="Y183" i="13"/>
  <c r="U175" i="13"/>
  <c r="U206" i="13"/>
  <c r="X160" i="13"/>
  <c r="D26" i="18"/>
  <c r="V32" i="21"/>
  <c r="V45" i="21"/>
  <c r="U83" i="21"/>
  <c r="Y145" i="13"/>
  <c r="X121" i="13"/>
  <c r="X145" i="13"/>
  <c r="Y121" i="13"/>
  <c r="X130" i="21"/>
  <c r="V264" i="21"/>
  <c r="T121" i="21"/>
  <c r="T118" i="21"/>
  <c r="X78" i="21"/>
  <c r="U10" i="21"/>
  <c r="W50" i="13"/>
  <c r="V97" i="13"/>
  <c r="X129" i="13"/>
  <c r="X17" i="2"/>
  <c r="U88" i="10"/>
  <c r="X76" i="10"/>
  <c r="V82" i="10"/>
  <c r="X60" i="21"/>
  <c r="R366" i="21"/>
  <c r="V366" i="21" s="1"/>
  <c r="T86" i="11"/>
  <c r="W153" i="11"/>
  <c r="X201" i="11"/>
  <c r="W166" i="13"/>
  <c r="W70" i="13"/>
  <c r="U50" i="13"/>
  <c r="W199" i="13"/>
  <c r="V83" i="21"/>
  <c r="V121" i="13"/>
  <c r="Y153" i="13"/>
  <c r="Y97" i="13"/>
  <c r="W97" i="13"/>
  <c r="W129" i="13"/>
  <c r="X121" i="21"/>
  <c r="T150" i="21"/>
  <c r="X102" i="21"/>
  <c r="V74" i="21"/>
  <c r="U75" i="21"/>
  <c r="T97" i="21"/>
  <c r="T130" i="21"/>
  <c r="X97" i="13"/>
  <c r="T49" i="10"/>
  <c r="T14" i="10"/>
  <c r="X59" i="21"/>
  <c r="T18" i="21"/>
  <c r="U24" i="2"/>
  <c r="V120" i="11"/>
  <c r="W86" i="11"/>
  <c r="X37" i="11"/>
  <c r="X112" i="11"/>
  <c r="W34" i="13"/>
  <c r="X206" i="13"/>
  <c r="Y33" i="13"/>
  <c r="V97" i="21"/>
  <c r="U97" i="21"/>
  <c r="V13" i="21"/>
  <c r="U45" i="21"/>
  <c r="W74" i="21"/>
  <c r="X32" i="21"/>
  <c r="X89" i="13"/>
  <c r="U130" i="21"/>
  <c r="U218" i="21"/>
  <c r="X35" i="21"/>
  <c r="X183" i="21"/>
  <c r="U35" i="21"/>
  <c r="V205" i="13"/>
  <c r="V89" i="11"/>
  <c r="U165" i="11"/>
  <c r="Y73" i="13"/>
  <c r="Y24" i="13"/>
  <c r="Y195" i="13"/>
  <c r="X12" i="13"/>
  <c r="W44" i="13"/>
  <c r="V55" i="13"/>
  <c r="X46" i="13"/>
  <c r="T257" i="21"/>
  <c r="X85" i="13"/>
  <c r="T183" i="21"/>
  <c r="V121" i="21"/>
  <c r="T17" i="21"/>
  <c r="T177" i="21"/>
  <c r="W221" i="21"/>
  <c r="V102" i="21"/>
  <c r="T102" i="21"/>
  <c r="U327" i="21"/>
  <c r="W308" i="21"/>
  <c r="V234" i="21"/>
  <c r="W327" i="21"/>
  <c r="V75" i="21"/>
  <c r="T11" i="21"/>
  <c r="W89" i="11"/>
  <c r="U35" i="10"/>
  <c r="W59" i="11"/>
  <c r="X228" i="11"/>
  <c r="U142" i="21"/>
  <c r="W354" i="21"/>
  <c r="W234" i="21"/>
  <c r="X308" i="21"/>
  <c r="X234" i="21"/>
  <c r="V150" i="21"/>
  <c r="U330" i="21"/>
  <c r="X5" i="2"/>
  <c r="W78" i="10"/>
  <c r="U51" i="10"/>
  <c r="T80" i="10"/>
  <c r="W76" i="11"/>
  <c r="T76" i="11"/>
  <c r="V140" i="11"/>
  <c r="X227" i="11"/>
  <c r="U148" i="11"/>
  <c r="W172" i="11"/>
  <c r="T228" i="11"/>
  <c r="U205" i="11"/>
  <c r="Y55" i="13"/>
  <c r="W71" i="13"/>
  <c r="V56" i="13"/>
  <c r="U73" i="13"/>
  <c r="X65" i="13"/>
  <c r="V188" i="13"/>
  <c r="X156" i="13"/>
  <c r="Y203" i="13"/>
  <c r="X48" i="13"/>
  <c r="Y44" i="13"/>
  <c r="U187" i="13"/>
  <c r="V29" i="13"/>
  <c r="X29" i="13"/>
  <c r="U12" i="13"/>
  <c r="W129" i="21"/>
  <c r="T51" i="21"/>
  <c r="X72" i="21"/>
  <c r="T72" i="21"/>
  <c r="V11" i="21"/>
  <c r="V85" i="13"/>
  <c r="X93" i="13"/>
  <c r="V354" i="21"/>
  <c r="T239" i="21"/>
  <c r="X364" i="21"/>
  <c r="T301" i="21"/>
  <c r="T234" i="21"/>
  <c r="V183" i="21"/>
  <c r="U66" i="13"/>
  <c r="R37" i="2"/>
  <c r="W37" i="2" s="1"/>
  <c r="T6" i="10"/>
  <c r="U31" i="2"/>
  <c r="R60" i="2"/>
  <c r="U60" i="2" s="1"/>
  <c r="V51" i="10"/>
  <c r="W20" i="10"/>
  <c r="X14" i="21"/>
  <c r="U34" i="21"/>
  <c r="T15" i="21"/>
  <c r="R59" i="2"/>
  <c r="W59" i="2" s="1"/>
  <c r="R334" i="21"/>
  <c r="W334" i="21" s="1"/>
  <c r="V61" i="11"/>
  <c r="X59" i="11"/>
  <c r="W125" i="11"/>
  <c r="W188" i="11"/>
  <c r="T68" i="11"/>
  <c r="W80" i="11"/>
  <c r="X68" i="11"/>
  <c r="V32" i="11"/>
  <c r="U52" i="11"/>
  <c r="T220" i="11"/>
  <c r="W48" i="13"/>
  <c r="Y36" i="13"/>
  <c r="U203" i="13"/>
  <c r="Y21" i="13"/>
  <c r="Y29" i="13"/>
  <c r="U21" i="13"/>
  <c r="X181" i="13"/>
  <c r="V44" i="13"/>
  <c r="X207" i="13"/>
  <c r="D28" i="18"/>
  <c r="V129" i="21"/>
  <c r="W96" i="21"/>
  <c r="U257" i="21"/>
  <c r="X149" i="13"/>
  <c r="V95" i="13"/>
  <c r="X269" i="21"/>
  <c r="W118" i="21"/>
  <c r="W168" i="21"/>
  <c r="V239" i="21"/>
  <c r="T111" i="21"/>
  <c r="U364" i="21"/>
  <c r="T327" i="21"/>
  <c r="V301" i="21"/>
  <c r="U121" i="21"/>
  <c r="W124" i="13"/>
  <c r="V126" i="13"/>
  <c r="T141" i="11"/>
  <c r="V75" i="10"/>
  <c r="U20" i="10"/>
  <c r="V59" i="11"/>
  <c r="U68" i="11"/>
  <c r="U76" i="11"/>
  <c r="U109" i="11"/>
  <c r="V18" i="11"/>
  <c r="X61" i="11"/>
  <c r="W43" i="11"/>
  <c r="W68" i="11"/>
  <c r="X41" i="11"/>
  <c r="X32" i="11"/>
  <c r="V188" i="11"/>
  <c r="X107" i="11"/>
  <c r="U107" i="11"/>
  <c r="U56" i="13"/>
  <c r="X45" i="13"/>
  <c r="X196" i="13"/>
  <c r="V196" i="13"/>
  <c r="W188" i="13"/>
  <c r="U37" i="13"/>
  <c r="V181" i="13"/>
  <c r="U44" i="13"/>
  <c r="Y181" i="13"/>
  <c r="Y205" i="13"/>
  <c r="W171" i="13"/>
  <c r="U31" i="21"/>
  <c r="W11" i="21"/>
  <c r="X126" i="13"/>
  <c r="W93" i="13"/>
  <c r="W149" i="13"/>
  <c r="T185" i="21"/>
  <c r="U269" i="21"/>
  <c r="T269" i="21"/>
  <c r="X142" i="21"/>
  <c r="W102" i="21"/>
  <c r="X330" i="21"/>
  <c r="W239" i="21"/>
  <c r="V164" i="21"/>
  <c r="X239" i="21"/>
  <c r="T168" i="21"/>
  <c r="V111" i="21"/>
  <c r="W301" i="21"/>
  <c r="W364" i="21"/>
  <c r="U185" i="21"/>
  <c r="V78" i="21"/>
  <c r="U126" i="13"/>
  <c r="R33" i="2"/>
  <c r="U33" i="2" s="1"/>
  <c r="T52" i="11"/>
  <c r="T59" i="11"/>
  <c r="T109" i="11"/>
  <c r="W82" i="11"/>
  <c r="X18" i="11"/>
  <c r="X89" i="11"/>
  <c r="T43" i="11"/>
  <c r="V41" i="11"/>
  <c r="X43" i="11"/>
  <c r="W52" i="11"/>
  <c r="X115" i="11"/>
  <c r="U115" i="11"/>
  <c r="U32" i="13"/>
  <c r="Y188" i="13"/>
  <c r="V204" i="13"/>
  <c r="W196" i="13"/>
  <c r="Y171" i="13"/>
  <c r="X21" i="13"/>
  <c r="Y189" i="13"/>
  <c r="Y12" i="13"/>
  <c r="W205" i="13"/>
  <c r="X211" i="21"/>
  <c r="X257" i="21"/>
  <c r="W40" i="21"/>
  <c r="V40" i="21"/>
  <c r="W31" i="21"/>
  <c r="V93" i="13"/>
  <c r="Y126" i="13"/>
  <c r="X40" i="21"/>
  <c r="V31" i="21"/>
  <c r="V185" i="21"/>
  <c r="T142" i="21"/>
  <c r="V221" i="21"/>
  <c r="W111" i="21"/>
  <c r="X354" i="21"/>
  <c r="X221" i="21"/>
  <c r="V168" i="21"/>
  <c r="X111" i="21"/>
  <c r="T308" i="21"/>
  <c r="X301" i="21"/>
  <c r="V17" i="21"/>
  <c r="U150" i="21"/>
  <c r="T78" i="21"/>
  <c r="U62" i="10"/>
  <c r="T75" i="10"/>
  <c r="X20" i="10"/>
  <c r="R19" i="2"/>
  <c r="T19" i="2" s="1"/>
  <c r="V112" i="10"/>
  <c r="V20" i="10"/>
  <c r="T82" i="10"/>
  <c r="X23" i="10"/>
  <c r="W58" i="21"/>
  <c r="T63" i="21"/>
  <c r="R232" i="21"/>
  <c r="V232" i="21" s="1"/>
  <c r="U107" i="10"/>
  <c r="U43" i="11"/>
  <c r="V117" i="11"/>
  <c r="U82" i="11"/>
  <c r="W18" i="11"/>
  <c r="U41" i="11"/>
  <c r="W41" i="11"/>
  <c r="U32" i="11"/>
  <c r="W34" i="11"/>
  <c r="V107" i="11"/>
  <c r="X73" i="13"/>
  <c r="W24" i="13"/>
  <c r="U55" i="13"/>
  <c r="X37" i="13"/>
  <c r="X188" i="13"/>
  <c r="Y196" i="13"/>
  <c r="U195" i="13"/>
  <c r="V24" i="13"/>
  <c r="X24" i="13"/>
  <c r="U205" i="13"/>
  <c r="U96" i="21"/>
  <c r="X129" i="21"/>
  <c r="X31" i="21"/>
  <c r="Y93" i="13"/>
  <c r="V111" i="13"/>
  <c r="V269" i="21"/>
  <c r="X185" i="21"/>
  <c r="V142" i="21"/>
  <c r="X150" i="21"/>
  <c r="V118" i="21"/>
  <c r="T354" i="21"/>
  <c r="T221" i="21"/>
  <c r="X168" i="21"/>
  <c r="X118" i="21"/>
  <c r="T364" i="21"/>
  <c r="X327" i="21"/>
  <c r="X298" i="21"/>
  <c r="W75" i="21"/>
  <c r="U183" i="21"/>
  <c r="W19" i="21"/>
  <c r="T80" i="21"/>
  <c r="W9" i="13"/>
  <c r="Y9" i="13"/>
  <c r="V9" i="13"/>
  <c r="U59" i="13"/>
  <c r="V59" i="13"/>
  <c r="X59" i="13"/>
  <c r="X148" i="21"/>
  <c r="V148" i="21"/>
  <c r="U148" i="21"/>
  <c r="W148" i="21"/>
  <c r="T148" i="21"/>
  <c r="W155" i="21"/>
  <c r="X155" i="21"/>
  <c r="V155" i="21"/>
  <c r="T155" i="21"/>
  <c r="X336" i="21"/>
  <c r="U336" i="21"/>
  <c r="T336" i="21"/>
  <c r="X339" i="21"/>
  <c r="W339" i="21"/>
  <c r="U339" i="21"/>
  <c r="V339" i="21"/>
  <c r="X51" i="10"/>
  <c r="U75" i="10"/>
  <c r="X82" i="10"/>
  <c r="R253" i="21"/>
  <c r="W253" i="21" s="1"/>
  <c r="R260" i="21"/>
  <c r="T260" i="21" s="1"/>
  <c r="W14" i="2"/>
  <c r="T14" i="2"/>
  <c r="V142" i="11"/>
  <c r="W173" i="13"/>
  <c r="X173" i="13"/>
  <c r="U173" i="13"/>
  <c r="Y173" i="13"/>
  <c r="W165" i="13"/>
  <c r="Y165" i="13"/>
  <c r="V165" i="13"/>
  <c r="U165" i="13"/>
  <c r="W10" i="13"/>
  <c r="Y10" i="13"/>
  <c r="V10" i="13"/>
  <c r="U10" i="13"/>
  <c r="X10" i="13"/>
  <c r="V19" i="13"/>
  <c r="W19" i="13"/>
  <c r="Y19" i="13"/>
  <c r="U19" i="13"/>
  <c r="X19" i="13"/>
  <c r="V336" i="21"/>
  <c r="U144" i="13"/>
  <c r="U137" i="13"/>
  <c r="W137" i="13"/>
  <c r="Y137" i="13"/>
  <c r="V137" i="13"/>
  <c r="X130" i="13"/>
  <c r="Y130" i="13"/>
  <c r="V130" i="13"/>
  <c r="U122" i="21"/>
  <c r="W122" i="21"/>
  <c r="T157" i="21"/>
  <c r="V157" i="21"/>
  <c r="X157" i="21"/>
  <c r="W157" i="21"/>
  <c r="T289" i="21"/>
  <c r="U289" i="21"/>
  <c r="X289" i="21"/>
  <c r="V289" i="21"/>
  <c r="W289" i="21"/>
  <c r="T326" i="21"/>
  <c r="U326" i="21"/>
  <c r="X326" i="21"/>
  <c r="V326" i="21"/>
  <c r="T340" i="21"/>
  <c r="U340" i="21"/>
  <c r="W340" i="21"/>
  <c r="X340" i="21"/>
  <c r="V43" i="13"/>
  <c r="U43" i="13"/>
  <c r="X43" i="13"/>
  <c r="W43" i="13"/>
  <c r="Y43" i="13"/>
  <c r="T125" i="10"/>
  <c r="X125" i="10"/>
  <c r="T39" i="10"/>
  <c r="U39" i="10"/>
  <c r="V39" i="10"/>
  <c r="T66" i="11"/>
  <c r="X66" i="11"/>
  <c r="V66" i="11"/>
  <c r="Y172" i="13"/>
  <c r="V172" i="13"/>
  <c r="W123" i="21"/>
  <c r="V123" i="21"/>
  <c r="T123" i="21"/>
  <c r="X356" i="21"/>
  <c r="V356" i="21"/>
  <c r="T356" i="21"/>
  <c r="W356" i="21"/>
  <c r="W223" i="21"/>
  <c r="V223" i="21"/>
  <c r="X223" i="21"/>
  <c r="U223" i="21"/>
  <c r="T223" i="21"/>
  <c r="W66" i="11"/>
  <c r="U214" i="11"/>
  <c r="W214" i="11"/>
  <c r="U190" i="11"/>
  <c r="V190" i="11"/>
  <c r="U182" i="11"/>
  <c r="W182" i="11"/>
  <c r="U158" i="11"/>
  <c r="V158" i="11"/>
  <c r="X79" i="11"/>
  <c r="V79" i="11"/>
  <c r="W88" i="11"/>
  <c r="T88" i="11"/>
  <c r="V97" i="11"/>
  <c r="U97" i="11"/>
  <c r="W97" i="11"/>
  <c r="X97" i="11"/>
  <c r="V15" i="11"/>
  <c r="X15" i="11"/>
  <c r="V40" i="11"/>
  <c r="T40" i="11"/>
  <c r="W40" i="11"/>
  <c r="U40" i="11"/>
  <c r="X49" i="11"/>
  <c r="V49" i="11"/>
  <c r="W49" i="11"/>
  <c r="T49" i="11"/>
  <c r="X67" i="11"/>
  <c r="V67" i="11"/>
  <c r="U67" i="11"/>
  <c r="T67" i="11"/>
  <c r="W67" i="11"/>
  <c r="T75" i="11"/>
  <c r="U75" i="11"/>
  <c r="W75" i="11"/>
  <c r="V75" i="11"/>
  <c r="X75" i="11"/>
  <c r="X187" i="13"/>
  <c r="W187" i="13"/>
  <c r="D25" i="18"/>
  <c r="D17" i="18"/>
  <c r="D8" i="18"/>
  <c r="U9" i="21"/>
  <c r="X9" i="21"/>
  <c r="V9" i="21"/>
  <c r="W9" i="21"/>
  <c r="T9" i="21"/>
  <c r="X44" i="21"/>
  <c r="T44" i="21"/>
  <c r="U44" i="21"/>
  <c r="W44" i="21"/>
  <c r="X57" i="21"/>
  <c r="W57" i="21"/>
  <c r="V57" i="21"/>
  <c r="T57" i="21"/>
  <c r="V126" i="21"/>
  <c r="X126" i="21"/>
  <c r="U126" i="21"/>
  <c r="T126" i="21"/>
  <c r="W126" i="21"/>
  <c r="V172" i="21"/>
  <c r="W172" i="21"/>
  <c r="V258" i="21"/>
  <c r="T258" i="21"/>
  <c r="W258" i="21"/>
  <c r="U350" i="21"/>
  <c r="T350" i="21"/>
  <c r="V350" i="21"/>
  <c r="U164" i="13"/>
  <c r="V164" i="13"/>
  <c r="Y164" i="13"/>
  <c r="W113" i="21"/>
  <c r="V113" i="21"/>
  <c r="T113" i="21"/>
  <c r="V158" i="21"/>
  <c r="U158" i="21"/>
  <c r="X158" i="21"/>
  <c r="T158" i="21"/>
  <c r="V310" i="21"/>
  <c r="W310" i="21"/>
  <c r="X310" i="21"/>
  <c r="U310" i="21"/>
  <c r="R20" i="21"/>
  <c r="T20" i="21" s="1"/>
  <c r="T207" i="11"/>
  <c r="U208" i="13"/>
  <c r="X208" i="13"/>
  <c r="W208" i="13"/>
  <c r="V208" i="13"/>
  <c r="Y208" i="13"/>
  <c r="Y202" i="13"/>
  <c r="W202" i="13"/>
  <c r="U202" i="13"/>
  <c r="X202" i="13"/>
  <c r="Y186" i="13"/>
  <c r="U186" i="13"/>
  <c r="W336" i="21"/>
  <c r="D24" i="18"/>
  <c r="D16" i="18"/>
  <c r="D7" i="18"/>
  <c r="X12" i="21"/>
  <c r="T12" i="21"/>
  <c r="U12" i="21"/>
  <c r="V12" i="21"/>
  <c r="U30" i="21"/>
  <c r="V30" i="21"/>
  <c r="W30" i="21"/>
  <c r="X30" i="21"/>
  <c r="T30" i="21"/>
  <c r="X62" i="21"/>
  <c r="T62" i="21"/>
  <c r="V62" i="21"/>
  <c r="U62" i="21"/>
  <c r="V92" i="21"/>
  <c r="X92" i="21"/>
  <c r="T92" i="21"/>
  <c r="W92" i="21"/>
  <c r="U79" i="21"/>
  <c r="V79" i="21"/>
  <c r="T79" i="21"/>
  <c r="W79" i="21"/>
  <c r="W99" i="21"/>
  <c r="U99" i="21"/>
  <c r="W209" i="21"/>
  <c r="V209" i="21"/>
  <c r="X209" i="21"/>
  <c r="T209" i="21"/>
  <c r="U241" i="21"/>
  <c r="V241" i="21"/>
  <c r="U363" i="21"/>
  <c r="T363" i="21"/>
  <c r="W363" i="21"/>
  <c r="X158" i="13"/>
  <c r="V158" i="13"/>
  <c r="Y158" i="13"/>
  <c r="X27" i="13"/>
  <c r="U27" i="13"/>
  <c r="V27" i="13"/>
  <c r="Y27" i="13"/>
  <c r="V57" i="11"/>
  <c r="W57" i="11"/>
  <c r="T51" i="10"/>
  <c r="V125" i="10"/>
  <c r="W57" i="10"/>
  <c r="W110" i="10"/>
  <c r="V110" i="10"/>
  <c r="X78" i="10"/>
  <c r="W113" i="10"/>
  <c r="X75" i="10"/>
  <c r="T110" i="10"/>
  <c r="R42" i="2"/>
  <c r="T42" i="2" s="1"/>
  <c r="V78" i="10"/>
  <c r="U113" i="10"/>
  <c r="W112" i="10"/>
  <c r="X47" i="10"/>
  <c r="X39" i="10"/>
  <c r="R109" i="21"/>
  <c r="W96" i="11"/>
  <c r="X40" i="11"/>
  <c r="V202" i="13"/>
  <c r="V173" i="13"/>
  <c r="T339" i="21"/>
  <c r="U155" i="21"/>
  <c r="U130" i="13"/>
  <c r="V100" i="21"/>
  <c r="X100" i="21"/>
  <c r="U100" i="21"/>
  <c r="W181" i="21"/>
  <c r="U181" i="21"/>
  <c r="T181" i="21"/>
  <c r="W191" i="21"/>
  <c r="X191" i="21"/>
  <c r="V191" i="21"/>
  <c r="T191" i="21"/>
  <c r="U242" i="21"/>
  <c r="W242" i="21"/>
  <c r="X242" i="21"/>
  <c r="V242" i="21"/>
  <c r="W265" i="21"/>
  <c r="X265" i="21"/>
  <c r="V265" i="21"/>
  <c r="T265" i="21"/>
  <c r="U265" i="21"/>
  <c r="X320" i="21"/>
  <c r="V320" i="21"/>
  <c r="Y35" i="13"/>
  <c r="U35" i="13"/>
  <c r="T175" i="21"/>
  <c r="U130" i="10"/>
  <c r="T130" i="10"/>
  <c r="V130" i="10"/>
  <c r="T96" i="11"/>
  <c r="X96" i="11"/>
  <c r="U96" i="11"/>
  <c r="V14" i="11"/>
  <c r="X14" i="11"/>
  <c r="W14" i="11"/>
  <c r="U14" i="11"/>
  <c r="T47" i="11"/>
  <c r="X47" i="11"/>
  <c r="W47" i="11"/>
  <c r="V47" i="11"/>
  <c r="X180" i="13"/>
  <c r="V180" i="13"/>
  <c r="W180" i="13"/>
  <c r="W144" i="13"/>
  <c r="Y144" i="13"/>
  <c r="X144" i="13"/>
  <c r="U349" i="21"/>
  <c r="V349" i="21"/>
  <c r="T349" i="21"/>
  <c r="W349" i="21"/>
  <c r="W26" i="2"/>
  <c r="R52" i="2"/>
  <c r="V52" i="2" s="1"/>
  <c r="U78" i="10"/>
  <c r="R11" i="2"/>
  <c r="W11" i="2" s="1"/>
  <c r="R41" i="2"/>
  <c r="T41" i="2" s="1"/>
  <c r="T113" i="10"/>
  <c r="T112" i="10"/>
  <c r="T47" i="10"/>
  <c r="W39" i="10"/>
  <c r="W130" i="10"/>
  <c r="R16" i="21"/>
  <c r="X16" i="21" s="1"/>
  <c r="X74" i="11"/>
  <c r="T111" i="11"/>
  <c r="V52" i="13"/>
  <c r="W52" i="13"/>
  <c r="U52" i="13"/>
  <c r="W76" i="13"/>
  <c r="X76" i="13"/>
  <c r="V76" i="13"/>
  <c r="W78" i="13"/>
  <c r="V78" i="13"/>
  <c r="Y78" i="13"/>
  <c r="T310" i="21"/>
  <c r="W110" i="13"/>
  <c r="Y110" i="13"/>
  <c r="V110" i="13"/>
  <c r="U110" i="13"/>
  <c r="U252" i="21"/>
  <c r="T192" i="21"/>
  <c r="X192" i="21"/>
  <c r="V192" i="21"/>
  <c r="U192" i="21"/>
  <c r="R279" i="21"/>
  <c r="W279" i="21" s="1"/>
  <c r="R281" i="21"/>
  <c r="T281" i="21" s="1"/>
  <c r="X18" i="13"/>
  <c r="V18" i="13"/>
  <c r="Y18" i="13"/>
  <c r="W18" i="13"/>
  <c r="V67" i="13"/>
  <c r="W67" i="13"/>
  <c r="X67" i="13"/>
  <c r="V127" i="11"/>
  <c r="W127" i="11"/>
  <c r="X127" i="11"/>
  <c r="U127" i="11"/>
  <c r="T127" i="11"/>
  <c r="V74" i="11"/>
  <c r="U74" i="11"/>
  <c r="T74" i="11"/>
  <c r="U92" i="10"/>
  <c r="W13" i="2"/>
  <c r="R10" i="2"/>
  <c r="W10" i="2" s="1"/>
  <c r="R22" i="2"/>
  <c r="X22" i="2" s="1"/>
  <c r="X113" i="10"/>
  <c r="X112" i="10"/>
  <c r="U82" i="10"/>
  <c r="R26" i="21"/>
  <c r="W26" i="21" s="1"/>
  <c r="W51" i="13"/>
  <c r="V51" i="13"/>
  <c r="X51" i="13"/>
  <c r="U51" i="13"/>
  <c r="Y51" i="13"/>
  <c r="W60" i="13"/>
  <c r="U60" i="13"/>
  <c r="X60" i="13"/>
  <c r="V60" i="13"/>
  <c r="Y60" i="13"/>
  <c r="W5" i="13"/>
  <c r="U5" i="13"/>
  <c r="X5" i="13"/>
  <c r="W77" i="13"/>
  <c r="Y77" i="13"/>
  <c r="V77" i="13"/>
  <c r="U77" i="13"/>
  <c r="T128" i="10"/>
  <c r="U128" i="10"/>
  <c r="W128" i="10"/>
  <c r="X123" i="21"/>
  <c r="X113" i="21"/>
  <c r="U124" i="13"/>
  <c r="X124" i="13"/>
  <c r="Y124" i="13"/>
  <c r="U116" i="13"/>
  <c r="X116" i="13"/>
  <c r="V116" i="13"/>
  <c r="Y116" i="13"/>
  <c r="W116" i="13"/>
  <c r="U109" i="13"/>
  <c r="V109" i="13"/>
  <c r="X109" i="13"/>
  <c r="W109" i="13"/>
  <c r="Y109" i="13"/>
  <c r="U101" i="13"/>
  <c r="Y101" i="13"/>
  <c r="X101" i="13"/>
  <c r="V101" i="13"/>
  <c r="Y94" i="13"/>
  <c r="U94" i="13"/>
  <c r="X94" i="13"/>
  <c r="V154" i="21"/>
  <c r="T154" i="21"/>
  <c r="T164" i="21"/>
  <c r="X164" i="21"/>
  <c r="W164" i="21"/>
  <c r="W120" i="10"/>
  <c r="U125" i="11"/>
  <c r="V125" i="11"/>
  <c r="V80" i="11"/>
  <c r="W207" i="13"/>
  <c r="V132" i="10"/>
  <c r="W121" i="10"/>
  <c r="U120" i="10"/>
  <c r="W132" i="10"/>
  <c r="U121" i="10"/>
  <c r="X59" i="10"/>
  <c r="T125" i="11"/>
  <c r="U80" i="11"/>
  <c r="W165" i="11"/>
  <c r="Y20" i="13"/>
  <c r="U156" i="13"/>
  <c r="V183" i="13"/>
  <c r="X51" i="2"/>
  <c r="W109" i="11"/>
  <c r="W32" i="11"/>
  <c r="X109" i="11"/>
  <c r="W156" i="13"/>
  <c r="W163" i="13"/>
  <c r="U171" i="13"/>
  <c r="U163" i="13"/>
  <c r="U181" i="13"/>
  <c r="W34" i="21"/>
  <c r="U15" i="21"/>
  <c r="V29" i="21"/>
  <c r="V25" i="2"/>
  <c r="U29" i="2"/>
  <c r="V27" i="2"/>
  <c r="U15" i="2"/>
  <c r="U5" i="2"/>
  <c r="U9" i="2"/>
  <c r="V34" i="21"/>
  <c r="V7" i="21"/>
  <c r="V14" i="2"/>
  <c r="V24" i="2"/>
  <c r="V59" i="21"/>
  <c r="U29" i="21"/>
  <c r="W63" i="21"/>
  <c r="V60" i="21"/>
  <c r="V58" i="21"/>
  <c r="V17" i="2"/>
  <c r="V13" i="2"/>
  <c r="V31" i="2"/>
  <c r="X31" i="2"/>
  <c r="W27" i="2"/>
  <c r="W31" i="2"/>
  <c r="U27" i="21"/>
  <c r="V26" i="2"/>
  <c r="V28" i="21"/>
  <c r="U65" i="21"/>
  <c r="U14" i="2"/>
  <c r="U18" i="21"/>
  <c r="V63" i="21"/>
  <c r="U7" i="21"/>
  <c r="V18" i="21"/>
  <c r="W18" i="2"/>
  <c r="U28" i="21"/>
  <c r="V5" i="2"/>
  <c r="U13" i="2"/>
  <c r="W105" i="10"/>
  <c r="U105" i="10"/>
  <c r="V43" i="10"/>
  <c r="T43" i="10"/>
  <c r="V101" i="10"/>
  <c r="X101" i="10"/>
  <c r="U101" i="10"/>
  <c r="W101" i="10"/>
  <c r="V103" i="10"/>
  <c r="U103" i="10"/>
  <c r="X103" i="10"/>
  <c r="T103" i="10"/>
  <c r="W103" i="10"/>
  <c r="U104" i="10"/>
  <c r="V104" i="10"/>
  <c r="X104" i="10"/>
  <c r="W32" i="10"/>
  <c r="V32" i="10"/>
  <c r="T32" i="10"/>
  <c r="X32" i="10"/>
  <c r="U32" i="10"/>
  <c r="W73" i="10"/>
  <c r="V73" i="10"/>
  <c r="T54" i="10"/>
  <c r="X54" i="10"/>
  <c r="V54" i="10"/>
  <c r="U54" i="10"/>
  <c r="W54" i="10"/>
  <c r="T93" i="10"/>
  <c r="U93" i="10"/>
  <c r="W93" i="10"/>
  <c r="X93" i="10"/>
  <c r="V63" i="10"/>
  <c r="T63" i="10"/>
  <c r="U63" i="10"/>
  <c r="W63" i="10"/>
  <c r="T8" i="2"/>
  <c r="U8" i="2"/>
  <c r="X8" i="2"/>
  <c r="V80" i="21"/>
  <c r="V93" i="10"/>
  <c r="T104" i="10"/>
  <c r="X17" i="11"/>
  <c r="T25" i="11"/>
  <c r="U25" i="11"/>
  <c r="V25" i="11"/>
  <c r="W25" i="11"/>
  <c r="U33" i="11"/>
  <c r="X33" i="11"/>
  <c r="T33" i="11"/>
  <c r="W33" i="11"/>
  <c r="X60" i="11"/>
  <c r="T60" i="11"/>
  <c r="V83" i="11"/>
  <c r="T83" i="11"/>
  <c r="U83" i="11"/>
  <c r="T101" i="10"/>
  <c r="W83" i="11"/>
  <c r="V69" i="11"/>
  <c r="W41" i="21"/>
  <c r="U226" i="11"/>
  <c r="W226" i="11"/>
  <c r="V226" i="11"/>
  <c r="T226" i="11"/>
  <c r="U218" i="11"/>
  <c r="X218" i="11"/>
  <c r="U210" i="11"/>
  <c r="X210" i="11"/>
  <c r="U194" i="11"/>
  <c r="V194" i="11"/>
  <c r="W194" i="11"/>
  <c r="U178" i="11"/>
  <c r="W178" i="11"/>
  <c r="V178" i="11"/>
  <c r="U170" i="11"/>
  <c r="W170" i="11"/>
  <c r="V170" i="11"/>
  <c r="X170" i="11"/>
  <c r="T170" i="11"/>
  <c r="U132" i="11"/>
  <c r="T132" i="11"/>
  <c r="W132" i="11"/>
  <c r="X132" i="11"/>
  <c r="V132" i="11"/>
  <c r="V15" i="2"/>
  <c r="U14" i="21"/>
  <c r="U17" i="2"/>
  <c r="U39" i="21"/>
  <c r="T39" i="21"/>
  <c r="X39" i="21"/>
  <c r="V39" i="21"/>
  <c r="W39" i="21"/>
  <c r="U16" i="2"/>
  <c r="V27" i="21"/>
  <c r="V33" i="11"/>
  <c r="V218" i="11"/>
  <c r="U185" i="13"/>
  <c r="V185" i="13"/>
  <c r="W185" i="13"/>
  <c r="Y185" i="13"/>
  <c r="Y178" i="13"/>
  <c r="U178" i="13"/>
  <c r="W178" i="13"/>
  <c r="X178" i="13"/>
  <c r="V178" i="13"/>
  <c r="Y13" i="13"/>
  <c r="U13" i="13"/>
  <c r="W13" i="13"/>
  <c r="W37" i="21"/>
  <c r="U37" i="21"/>
  <c r="X89" i="21"/>
  <c r="V89" i="21"/>
  <c r="T89" i="21"/>
  <c r="W89" i="21"/>
  <c r="X87" i="21"/>
  <c r="V87" i="21"/>
  <c r="T87" i="21"/>
  <c r="W138" i="13"/>
  <c r="V138" i="13"/>
  <c r="Y138" i="13"/>
  <c r="U81" i="13"/>
  <c r="X81" i="13"/>
  <c r="V81" i="13"/>
  <c r="T297" i="21"/>
  <c r="U297" i="21"/>
  <c r="V297" i="21"/>
  <c r="W297" i="21"/>
  <c r="X297" i="21"/>
  <c r="X325" i="21"/>
  <c r="U325" i="21"/>
  <c r="W325" i="21"/>
  <c r="T325" i="21"/>
  <c r="X14" i="2"/>
  <c r="R71" i="2"/>
  <c r="W71" i="2" s="1"/>
  <c r="X29" i="2"/>
  <c r="W88" i="10"/>
  <c r="X14" i="10"/>
  <c r="U71" i="10"/>
  <c r="U114" i="10"/>
  <c r="X28" i="21"/>
  <c r="X27" i="21"/>
  <c r="U25" i="2"/>
  <c r="U19" i="21"/>
  <c r="W80" i="21"/>
  <c r="V19" i="21"/>
  <c r="T34" i="21"/>
  <c r="T58" i="21"/>
  <c r="T60" i="21"/>
  <c r="R39" i="11"/>
  <c r="U39" i="11" s="1"/>
  <c r="R284" i="21"/>
  <c r="U284" i="21" s="1"/>
  <c r="R6" i="21"/>
  <c r="V6" i="21" s="1"/>
  <c r="R249" i="21"/>
  <c r="X151" i="11"/>
  <c r="X219" i="11"/>
  <c r="X188" i="11"/>
  <c r="W144" i="11"/>
  <c r="Y176" i="13"/>
  <c r="W192" i="13"/>
  <c r="W198" i="13"/>
  <c r="X184" i="13"/>
  <c r="U184" i="13"/>
  <c r="X155" i="13"/>
  <c r="U155" i="13"/>
  <c r="W155" i="13"/>
  <c r="V155" i="13"/>
  <c r="V45" i="13"/>
  <c r="U45" i="13"/>
  <c r="V65" i="13"/>
  <c r="W65" i="13"/>
  <c r="U65" i="13"/>
  <c r="U71" i="13"/>
  <c r="V71" i="13"/>
  <c r="X71" i="13"/>
  <c r="D30" i="18"/>
  <c r="X125" i="21"/>
  <c r="V125" i="21"/>
  <c r="U125" i="21"/>
  <c r="T125" i="21"/>
  <c r="W125" i="21"/>
  <c r="X173" i="21"/>
  <c r="W173" i="21"/>
  <c r="V173" i="21"/>
  <c r="T173" i="21"/>
  <c r="U110" i="21"/>
  <c r="X110" i="21"/>
  <c r="V110" i="21"/>
  <c r="W110" i="21"/>
  <c r="W182" i="21"/>
  <c r="V182" i="21"/>
  <c r="U182" i="21"/>
  <c r="T182" i="21"/>
  <c r="X182" i="21"/>
  <c r="V203" i="21"/>
  <c r="X203" i="21"/>
  <c r="W203" i="21"/>
  <c r="T219" i="21"/>
  <c r="U219" i="21"/>
  <c r="X219" i="21"/>
  <c r="V219" i="21"/>
  <c r="X115" i="21"/>
  <c r="U115" i="21"/>
  <c r="T337" i="21"/>
  <c r="W337" i="21"/>
  <c r="U337" i="21"/>
  <c r="X337" i="21"/>
  <c r="V151" i="21"/>
  <c r="T151" i="21"/>
  <c r="T243" i="21"/>
  <c r="X243" i="21"/>
  <c r="U243" i="21"/>
  <c r="T266" i="21"/>
  <c r="U266" i="21"/>
  <c r="W266" i="21"/>
  <c r="V266" i="21"/>
  <c r="X351" i="21"/>
  <c r="V351" i="21"/>
  <c r="T351" i="21"/>
  <c r="U351" i="21"/>
  <c r="W351" i="21"/>
  <c r="X357" i="21"/>
  <c r="T357" i="21"/>
  <c r="U357" i="21"/>
  <c r="W357" i="21"/>
  <c r="W159" i="21"/>
  <c r="U159" i="21"/>
  <c r="T159" i="21"/>
  <c r="X304" i="21"/>
  <c r="W304" i="21"/>
  <c r="U304" i="21"/>
  <c r="T304" i="21"/>
  <c r="T341" i="21"/>
  <c r="W341" i="21"/>
  <c r="U341" i="21"/>
  <c r="V341" i="21"/>
  <c r="X341" i="21"/>
  <c r="V16" i="2"/>
  <c r="R38" i="2"/>
  <c r="X38" i="2" s="1"/>
  <c r="R53" i="2"/>
  <c r="W53" i="2" s="1"/>
  <c r="X16" i="2"/>
  <c r="X26" i="2"/>
  <c r="X49" i="10"/>
  <c r="X88" i="10"/>
  <c r="X64" i="10"/>
  <c r="V71" i="10"/>
  <c r="X114" i="10"/>
  <c r="X58" i="21"/>
  <c r="X7" i="21"/>
  <c r="T24" i="2"/>
  <c r="T59" i="21"/>
  <c r="T28" i="21"/>
  <c r="T19" i="21"/>
  <c r="R314" i="21"/>
  <c r="U314" i="21" s="1"/>
  <c r="R286" i="21"/>
  <c r="T188" i="11"/>
  <c r="V197" i="11"/>
  <c r="W151" i="11"/>
  <c r="U144" i="11"/>
  <c r="X176" i="13"/>
  <c r="Y197" i="13"/>
  <c r="U197" i="13"/>
  <c r="X197" i="13"/>
  <c r="V197" i="13"/>
  <c r="Y182" i="13"/>
  <c r="U182" i="13"/>
  <c r="U39" i="13"/>
  <c r="Y39" i="13"/>
  <c r="V39" i="13"/>
  <c r="X39" i="13"/>
  <c r="U48" i="13"/>
  <c r="Y48" i="13"/>
  <c r="V37" i="21"/>
  <c r="U93" i="21"/>
  <c r="V304" i="21"/>
  <c r="W243" i="21"/>
  <c r="V51" i="21"/>
  <c r="W51" i="21"/>
  <c r="U51" i="21"/>
  <c r="V90" i="21"/>
  <c r="U90" i="21"/>
  <c r="T90" i="21"/>
  <c r="W90" i="21"/>
  <c r="U92" i="13"/>
  <c r="V92" i="13"/>
  <c r="W92" i="13"/>
  <c r="Y92" i="13"/>
  <c r="X92" i="13"/>
  <c r="W135" i="21"/>
  <c r="V135" i="21"/>
  <c r="T135" i="21"/>
  <c r="U135" i="21"/>
  <c r="X184" i="21"/>
  <c r="U184" i="21"/>
  <c r="V184" i="21"/>
  <c r="W184" i="21"/>
  <c r="X137" i="21"/>
  <c r="V137" i="21"/>
  <c r="U137" i="21"/>
  <c r="U225" i="21"/>
  <c r="T225" i="21"/>
  <c r="W225" i="21"/>
  <c r="V225" i="21"/>
  <c r="X225" i="21"/>
  <c r="U306" i="21"/>
  <c r="X306" i="21"/>
  <c r="W306" i="21"/>
  <c r="T306" i="21"/>
  <c r="U270" i="21"/>
  <c r="X270" i="21"/>
  <c r="W270" i="21"/>
  <c r="T270" i="21"/>
  <c r="Y190" i="13"/>
  <c r="X190" i="13"/>
  <c r="X22" i="13"/>
  <c r="V22" i="13"/>
  <c r="U22" i="13"/>
  <c r="W22" i="13"/>
  <c r="W64" i="13"/>
  <c r="X64" i="13"/>
  <c r="Y100" i="13"/>
  <c r="X100" i="13"/>
  <c r="U100" i="13"/>
  <c r="X15" i="2"/>
  <c r="R65" i="2"/>
  <c r="X65" i="2" s="1"/>
  <c r="X13" i="2"/>
  <c r="X192" i="13"/>
  <c r="X13" i="13"/>
  <c r="X7" i="13"/>
  <c r="U7" i="13"/>
  <c r="W7" i="13"/>
  <c r="X37" i="21"/>
  <c r="T37" i="21"/>
  <c r="V325" i="21"/>
  <c r="V159" i="21"/>
  <c r="X48" i="21"/>
  <c r="W48" i="21"/>
  <c r="U48" i="21"/>
  <c r="T48" i="21"/>
  <c r="T70" i="21"/>
  <c r="X70" i="21"/>
  <c r="U70" i="21"/>
  <c r="X120" i="13"/>
  <c r="W120" i="13"/>
  <c r="U113" i="13"/>
  <c r="W113" i="13"/>
  <c r="Y113" i="13"/>
  <c r="X113" i="13"/>
  <c r="X98" i="13"/>
  <c r="W98" i="13"/>
  <c r="U98" i="13"/>
  <c r="V98" i="13"/>
  <c r="T119" i="21"/>
  <c r="X119" i="21"/>
  <c r="W119" i="21"/>
  <c r="V119" i="21"/>
  <c r="U119" i="21"/>
  <c r="T238" i="21"/>
  <c r="U238" i="21"/>
  <c r="X238" i="21"/>
  <c r="V359" i="21"/>
  <c r="X359" i="21"/>
  <c r="T359" i="21"/>
  <c r="U359" i="21"/>
  <c r="T275" i="21"/>
  <c r="W275" i="21"/>
  <c r="V275" i="21"/>
  <c r="U275" i="21"/>
  <c r="X275" i="21"/>
  <c r="Y198" i="13"/>
  <c r="X198" i="13"/>
  <c r="U198" i="13"/>
  <c r="V30" i="13"/>
  <c r="Y30" i="13"/>
  <c r="U30" i="13"/>
  <c r="X30" i="13"/>
  <c r="X73" i="21"/>
  <c r="T73" i="21"/>
  <c r="V73" i="21"/>
  <c r="U73" i="21"/>
  <c r="X101" i="21"/>
  <c r="W101" i="21"/>
  <c r="U101" i="21"/>
  <c r="V101" i="21"/>
  <c r="W194" i="21"/>
  <c r="V194" i="21"/>
  <c r="T194" i="21"/>
  <c r="U194" i="21"/>
  <c r="X24" i="2"/>
  <c r="V88" i="10"/>
  <c r="W64" i="10"/>
  <c r="W129" i="10"/>
  <c r="W114" i="10"/>
  <c r="X29" i="21"/>
  <c r="X80" i="21"/>
  <c r="U80" i="21"/>
  <c r="U51" i="2"/>
  <c r="R45" i="2"/>
  <c r="T45" i="2" s="1"/>
  <c r="R70" i="2"/>
  <c r="W70" i="2" s="1"/>
  <c r="V122" i="10"/>
  <c r="V64" i="10"/>
  <c r="V129" i="10"/>
  <c r="T42" i="10"/>
  <c r="T35" i="10"/>
  <c r="X18" i="21"/>
  <c r="U41" i="21"/>
  <c r="T7" i="21"/>
  <c r="R317" i="21"/>
  <c r="T317" i="21" s="1"/>
  <c r="R318" i="21"/>
  <c r="X318" i="21" s="1"/>
  <c r="U228" i="11"/>
  <c r="X184" i="11"/>
  <c r="Y192" i="13"/>
  <c r="V13" i="13"/>
  <c r="X185" i="13"/>
  <c r="Y22" i="13"/>
  <c r="Y166" i="13"/>
  <c r="U166" i="13"/>
  <c r="W81" i="13"/>
  <c r="T101" i="21"/>
  <c r="X159" i="21"/>
  <c r="Y81" i="13"/>
  <c r="W151" i="13"/>
  <c r="V100" i="13"/>
  <c r="V38" i="13"/>
  <c r="U38" i="13"/>
  <c r="X38" i="13"/>
  <c r="D20" i="18"/>
  <c r="T23" i="21"/>
  <c r="U23" i="21"/>
  <c r="U273" i="21"/>
  <c r="X273" i="21"/>
  <c r="V273" i="21"/>
  <c r="U141" i="13"/>
  <c r="W141" i="13"/>
  <c r="V141" i="13"/>
  <c r="Y141" i="13"/>
  <c r="U133" i="13"/>
  <c r="X133" i="13"/>
  <c r="Y133" i="13"/>
  <c r="V133" i="13"/>
  <c r="V76" i="21"/>
  <c r="T76" i="21"/>
  <c r="X76" i="21"/>
  <c r="W76" i="21"/>
  <c r="U76" i="21"/>
  <c r="U145" i="21"/>
  <c r="T145" i="21"/>
  <c r="W145" i="21"/>
  <c r="X145" i="21"/>
  <c r="V145" i="21"/>
  <c r="U246" i="21"/>
  <c r="W246" i="21"/>
  <c r="V246" i="21"/>
  <c r="V227" i="21"/>
  <c r="U227" i="21"/>
  <c r="W227" i="21"/>
  <c r="T227" i="21"/>
  <c r="V313" i="21"/>
  <c r="X313" i="21"/>
  <c r="T313" i="21"/>
  <c r="W313" i="21"/>
  <c r="U313" i="21"/>
  <c r="T323" i="21"/>
  <c r="U323" i="21"/>
  <c r="X323" i="21"/>
  <c r="W323" i="21"/>
  <c r="T361" i="21"/>
  <c r="U361" i="21"/>
  <c r="W361" i="21"/>
  <c r="T344" i="21"/>
  <c r="V344" i="21"/>
  <c r="X344" i="21"/>
  <c r="W344" i="21"/>
  <c r="X167" i="21"/>
  <c r="V167" i="21"/>
  <c r="U167" i="21"/>
  <c r="R55" i="2"/>
  <c r="X55" i="2" s="1"/>
  <c r="W14" i="10"/>
  <c r="U64" i="10"/>
  <c r="U129" i="10"/>
  <c r="X42" i="10"/>
  <c r="W11" i="10"/>
  <c r="X19" i="21"/>
  <c r="R259" i="21"/>
  <c r="X259" i="21" s="1"/>
  <c r="Y194" i="13"/>
  <c r="W194" i="13"/>
  <c r="X194" i="13"/>
  <c r="U180" i="13"/>
  <c r="Y180" i="13"/>
  <c r="X9" i="13"/>
  <c r="U9" i="13"/>
  <c r="Y76" i="13"/>
  <c r="X93" i="21"/>
  <c r="U138" i="13"/>
  <c r="T46" i="21"/>
  <c r="U46" i="21"/>
  <c r="W46" i="21"/>
  <c r="T165" i="21"/>
  <c r="U165" i="21"/>
  <c r="U207" i="21"/>
  <c r="X207" i="21"/>
  <c r="T207" i="21"/>
  <c r="V207" i="21"/>
  <c r="W207" i="21"/>
  <c r="T247" i="21"/>
  <c r="W247" i="21"/>
  <c r="X247" i="21"/>
  <c r="U247" i="21"/>
  <c r="V216" i="21"/>
  <c r="T216" i="21"/>
  <c r="U216" i="21"/>
  <c r="X216" i="21"/>
  <c r="W216" i="21"/>
  <c r="U287" i="21"/>
  <c r="T287" i="21"/>
  <c r="W287" i="21"/>
  <c r="V287" i="21"/>
  <c r="U176" i="13"/>
  <c r="V176" i="13"/>
  <c r="V161" i="13"/>
  <c r="X161" i="13"/>
  <c r="W161" i="13"/>
  <c r="Y161" i="13"/>
  <c r="V93" i="21"/>
  <c r="T93" i="21"/>
  <c r="W16" i="2"/>
  <c r="T129" i="10"/>
  <c r="W7" i="10"/>
  <c r="V111" i="10"/>
  <c r="R193" i="21"/>
  <c r="X193" i="21" s="1"/>
  <c r="R254" i="21"/>
  <c r="T254" i="21" s="1"/>
  <c r="W190" i="13"/>
  <c r="U190" i="13"/>
  <c r="V35" i="13"/>
  <c r="X35" i="13"/>
  <c r="W35" i="13"/>
  <c r="W59" i="13"/>
  <c r="Y59" i="13"/>
  <c r="D15" i="18"/>
  <c r="U89" i="21"/>
  <c r="X266" i="21"/>
  <c r="X87" i="13"/>
  <c r="W5" i="21"/>
  <c r="U5" i="21"/>
  <c r="V5" i="21"/>
  <c r="U125" i="13"/>
  <c r="V125" i="13"/>
  <c r="W125" i="13"/>
  <c r="U117" i="13"/>
  <c r="W117" i="13"/>
  <c r="V117" i="13"/>
  <c r="T68" i="21"/>
  <c r="W68" i="21"/>
  <c r="U68" i="21"/>
  <c r="X112" i="21"/>
  <c r="T112" i="21"/>
  <c r="U112" i="21"/>
  <c r="W200" i="21"/>
  <c r="V200" i="21"/>
  <c r="V140" i="21"/>
  <c r="U140" i="21"/>
  <c r="X140" i="21"/>
  <c r="W140" i="21"/>
  <c r="U229" i="21"/>
  <c r="W229" i="21"/>
  <c r="X229" i="21"/>
  <c r="T229" i="21"/>
  <c r="X335" i="21"/>
  <c r="V335" i="21"/>
  <c r="W335" i="21"/>
  <c r="T335" i="21"/>
  <c r="X338" i="21"/>
  <c r="W338" i="21"/>
  <c r="T338" i="21"/>
  <c r="U338" i="21"/>
  <c r="V338" i="21"/>
  <c r="V195" i="13"/>
  <c r="X74" i="21"/>
  <c r="W148" i="13"/>
  <c r="X183" i="13"/>
  <c r="X277" i="21"/>
  <c r="V277" i="21"/>
  <c r="W277" i="21"/>
  <c r="T277" i="21"/>
  <c r="U277" i="21"/>
  <c r="R171" i="21"/>
  <c r="T171" i="21" s="1"/>
  <c r="R250" i="21"/>
  <c r="V250" i="21" s="1"/>
  <c r="R161" i="21"/>
  <c r="U161" i="21" s="1"/>
  <c r="R34" i="2"/>
  <c r="V34" i="2" s="1"/>
  <c r="R54" i="11"/>
  <c r="X54" i="11" s="1"/>
  <c r="R30" i="2"/>
  <c r="V30" i="2" s="1"/>
  <c r="R197" i="21"/>
  <c r="T197" i="21" s="1"/>
  <c r="R69" i="21"/>
  <c r="X50" i="2"/>
  <c r="W50" i="2"/>
  <c r="U50" i="2"/>
  <c r="T50" i="2"/>
  <c r="V50" i="2"/>
  <c r="R160" i="21"/>
  <c r="R261" i="21"/>
  <c r="X261" i="21" s="1"/>
  <c r="R196" i="21"/>
  <c r="T196" i="21" s="1"/>
  <c r="R188" i="21"/>
  <c r="T188" i="21" s="1"/>
  <c r="R43" i="2"/>
  <c r="T43" i="2" s="1"/>
  <c r="R62" i="11"/>
  <c r="V62" i="11" s="1"/>
  <c r="R58" i="2"/>
  <c r="V58" i="2" s="1"/>
  <c r="R39" i="2"/>
  <c r="V39" i="2" s="1"/>
  <c r="R263" i="21"/>
  <c r="R57" i="2"/>
  <c r="X57" i="2" s="1"/>
  <c r="T137" i="21"/>
  <c r="W51" i="2"/>
  <c r="R198" i="21"/>
  <c r="X36" i="10"/>
  <c r="T36" i="10"/>
  <c r="U72" i="10"/>
  <c r="T25" i="2"/>
  <c r="V18" i="2"/>
  <c r="U159" i="11"/>
  <c r="U215" i="11"/>
  <c r="X145" i="11"/>
  <c r="U197" i="11"/>
  <c r="V165" i="11"/>
  <c r="X225" i="11"/>
  <c r="U216" i="11"/>
  <c r="X83" i="11"/>
  <c r="Y58" i="13"/>
  <c r="U157" i="13"/>
  <c r="W167" i="13"/>
  <c r="X167" i="13"/>
  <c r="Y167" i="13"/>
  <c r="U167" i="13"/>
  <c r="V167" i="13"/>
  <c r="X14" i="13"/>
  <c r="V14" i="13"/>
  <c r="W14" i="13"/>
  <c r="X66" i="13"/>
  <c r="Y66" i="13"/>
  <c r="V66" i="13"/>
  <c r="Y52" i="13"/>
  <c r="X52" i="13"/>
  <c r="V271" i="21"/>
  <c r="X271" i="21"/>
  <c r="T271" i="21"/>
  <c r="W271" i="21"/>
  <c r="U271" i="21"/>
  <c r="W134" i="13"/>
  <c r="V134" i="13"/>
  <c r="X134" i="13"/>
  <c r="U134" i="13"/>
  <c r="X67" i="21"/>
  <c r="T67" i="21"/>
  <c r="V67" i="21"/>
  <c r="U67" i="21"/>
  <c r="W67" i="21"/>
  <c r="X107" i="21"/>
  <c r="V107" i="21"/>
  <c r="W107" i="21"/>
  <c r="U107" i="21"/>
  <c r="U134" i="21"/>
  <c r="V134" i="21"/>
  <c r="W134" i="21"/>
  <c r="T134" i="21"/>
  <c r="U114" i="21"/>
  <c r="W114" i="21"/>
  <c r="V114" i="21"/>
  <c r="T114" i="21"/>
  <c r="T303" i="21"/>
  <c r="V303" i="21"/>
  <c r="W303" i="21"/>
  <c r="X303" i="21"/>
  <c r="U303" i="21"/>
  <c r="X329" i="21"/>
  <c r="U329" i="21"/>
  <c r="V329" i="21"/>
  <c r="T329" i="21"/>
  <c r="R23" i="2"/>
  <c r="R32" i="2"/>
  <c r="V51" i="2"/>
  <c r="R64" i="2"/>
  <c r="T114" i="11"/>
  <c r="U138" i="11"/>
  <c r="W160" i="11"/>
  <c r="T145" i="11"/>
  <c r="V184" i="11"/>
  <c r="V200" i="11"/>
  <c r="T45" i="11"/>
  <c r="W164" i="13"/>
  <c r="D6" i="18"/>
  <c r="U33" i="21"/>
  <c r="X33" i="21"/>
  <c r="V33" i="21"/>
  <c r="W33" i="21"/>
  <c r="T33" i="21"/>
  <c r="X107" i="13"/>
  <c r="V107" i="13"/>
  <c r="X174" i="21"/>
  <c r="V174" i="21"/>
  <c r="U174" i="21"/>
  <c r="W174" i="21"/>
  <c r="R28" i="2"/>
  <c r="U28" i="2" s="1"/>
  <c r="R40" i="2"/>
  <c r="V252" i="21"/>
  <c r="W20" i="2"/>
  <c r="W8" i="2"/>
  <c r="Y179" i="13"/>
  <c r="W179" i="13"/>
  <c r="X179" i="13"/>
  <c r="U179" i="13"/>
  <c r="V179" i="13"/>
  <c r="V8" i="13"/>
  <c r="W8" i="13"/>
  <c r="U8" i="13"/>
  <c r="U58" i="13"/>
  <c r="V58" i="13"/>
  <c r="X58" i="13"/>
  <c r="D22" i="18"/>
  <c r="U85" i="21"/>
  <c r="W85" i="21"/>
  <c r="X85" i="21"/>
  <c r="T85" i="21"/>
  <c r="V85" i="21"/>
  <c r="X166" i="21"/>
  <c r="T166" i="21"/>
  <c r="U166" i="21"/>
  <c r="W166" i="21"/>
  <c r="W86" i="13"/>
  <c r="U86" i="13"/>
  <c r="V86" i="13"/>
  <c r="X86" i="13"/>
  <c r="V103" i="21"/>
  <c r="T103" i="21"/>
  <c r="X103" i="21"/>
  <c r="U103" i="21"/>
  <c r="W120" i="21"/>
  <c r="V120" i="21"/>
  <c r="U120" i="21"/>
  <c r="X120" i="21"/>
  <c r="T152" i="21"/>
  <c r="U152" i="21"/>
  <c r="W152" i="21"/>
  <c r="V152" i="21"/>
  <c r="W244" i="21"/>
  <c r="T244" i="21"/>
  <c r="V244" i="21"/>
  <c r="U244" i="21"/>
  <c r="W352" i="21"/>
  <c r="U352" i="21"/>
  <c r="X352" i="21"/>
  <c r="V352" i="21"/>
  <c r="T352" i="21"/>
  <c r="X21" i="10"/>
  <c r="T21" i="10"/>
  <c r="T200" i="11"/>
  <c r="X192" i="11"/>
  <c r="X216" i="11"/>
  <c r="W172" i="13"/>
  <c r="U172" i="13"/>
  <c r="Y25" i="13"/>
  <c r="V25" i="13"/>
  <c r="V47" i="13"/>
  <c r="W47" i="13"/>
  <c r="X118" i="13"/>
  <c r="W118" i="13"/>
  <c r="U118" i="13"/>
  <c r="V118" i="13"/>
  <c r="T217" i="21"/>
  <c r="W217" i="21"/>
  <c r="X217" i="21"/>
  <c r="U217" i="21"/>
  <c r="V217" i="21"/>
  <c r="X324" i="21"/>
  <c r="V324" i="21"/>
  <c r="U324" i="21"/>
  <c r="W324" i="21"/>
  <c r="U21" i="10"/>
  <c r="U152" i="11"/>
  <c r="W184" i="11"/>
  <c r="U200" i="11"/>
  <c r="W209" i="11"/>
  <c r="X160" i="11"/>
  <c r="X165" i="11"/>
  <c r="V191" i="11"/>
  <c r="X34" i="13"/>
  <c r="W203" i="13"/>
  <c r="X203" i="13"/>
  <c r="X72" i="13"/>
  <c r="Y72" i="13"/>
  <c r="T324" i="21"/>
  <c r="W25" i="21"/>
  <c r="X25" i="21"/>
  <c r="T25" i="21"/>
  <c r="U25" i="21"/>
  <c r="V25" i="21"/>
  <c r="V55" i="21"/>
  <c r="T55" i="21"/>
  <c r="X55" i="21"/>
  <c r="U55" i="21"/>
  <c r="W55" i="21"/>
  <c r="W104" i="21"/>
  <c r="X104" i="21"/>
  <c r="T104" i="21"/>
  <c r="V104" i="21"/>
  <c r="U131" i="21"/>
  <c r="V131" i="21"/>
  <c r="W131" i="21"/>
  <c r="T131" i="21"/>
  <c r="X131" i="21"/>
  <c r="W285" i="21"/>
  <c r="U285" i="21"/>
  <c r="X285" i="21"/>
  <c r="V285" i="21"/>
  <c r="T285" i="21"/>
  <c r="R63" i="2"/>
  <c r="V63" i="2" s="1"/>
  <c r="R7" i="2"/>
  <c r="R176" i="21"/>
  <c r="U176" i="21" s="1"/>
  <c r="T51" i="2"/>
  <c r="V36" i="10"/>
  <c r="W11" i="11"/>
  <c r="U160" i="11"/>
  <c r="X200" i="11"/>
  <c r="X138" i="11"/>
  <c r="Y157" i="13"/>
  <c r="W25" i="13"/>
  <c r="Y162" i="13"/>
  <c r="X162" i="13"/>
  <c r="U34" i="13"/>
  <c r="V34" i="13"/>
  <c r="V41" i="13"/>
  <c r="W41" i="13"/>
  <c r="Y86" i="13"/>
  <c r="Y118" i="13"/>
  <c r="T128" i="21"/>
  <c r="W128" i="21"/>
  <c r="X128" i="21"/>
  <c r="U128" i="21"/>
  <c r="W150" i="13"/>
  <c r="U150" i="13"/>
  <c r="X150" i="13"/>
  <c r="V150" i="13"/>
  <c r="W156" i="21"/>
  <c r="X156" i="21"/>
  <c r="V156" i="21"/>
  <c r="T311" i="21"/>
  <c r="X311" i="21"/>
  <c r="W311" i="21"/>
  <c r="V311" i="21"/>
  <c r="U311" i="21"/>
  <c r="R44" i="2"/>
  <c r="R36" i="2"/>
  <c r="R319" i="21"/>
  <c r="W36" i="10"/>
  <c r="V11" i="11"/>
  <c r="X215" i="11"/>
  <c r="W138" i="11"/>
  <c r="U191" i="11"/>
  <c r="U145" i="11"/>
  <c r="V145" i="11"/>
  <c r="X209" i="11"/>
  <c r="U225" i="11"/>
  <c r="X152" i="11"/>
  <c r="X197" i="11"/>
  <c r="X164" i="13"/>
  <c r="U25" i="13"/>
  <c r="U201" i="13"/>
  <c r="V201" i="13"/>
  <c r="Y201" i="13"/>
  <c r="X201" i="13"/>
  <c r="U169" i="13"/>
  <c r="Y169" i="13"/>
  <c r="W169" i="13"/>
  <c r="U74" i="13"/>
  <c r="W74" i="13"/>
  <c r="X74" i="13"/>
  <c r="V166" i="21"/>
  <c r="W102" i="13"/>
  <c r="U102" i="13"/>
  <c r="V102" i="13"/>
  <c r="X102" i="13"/>
  <c r="U77" i="21"/>
  <c r="T77" i="21"/>
  <c r="X77" i="21"/>
  <c r="W77" i="21"/>
  <c r="V77" i="21"/>
  <c r="X124" i="21"/>
  <c r="T124" i="21"/>
  <c r="U124" i="21"/>
  <c r="W124" i="21"/>
  <c r="T147" i="21"/>
  <c r="X147" i="21"/>
  <c r="U147" i="21"/>
  <c r="W147" i="21"/>
  <c r="V147" i="21"/>
  <c r="U214" i="21"/>
  <c r="V214" i="21"/>
  <c r="W214" i="21"/>
  <c r="X214" i="21"/>
  <c r="V292" i="21"/>
  <c r="X292" i="21"/>
  <c r="T292" i="21"/>
  <c r="U292" i="21"/>
  <c r="W152" i="11"/>
  <c r="W192" i="11"/>
  <c r="T184" i="11"/>
  <c r="V159" i="11"/>
  <c r="V160" i="11"/>
  <c r="X232" i="11"/>
  <c r="V138" i="11"/>
  <c r="W58" i="13"/>
  <c r="V157" i="13"/>
  <c r="X172" i="13"/>
  <c r="W157" i="13"/>
  <c r="X25" i="13"/>
  <c r="Y193" i="13"/>
  <c r="W193" i="13"/>
  <c r="V193" i="13"/>
  <c r="U193" i="13"/>
  <c r="X20" i="13"/>
  <c r="U20" i="13"/>
  <c r="Y61" i="13"/>
  <c r="X61" i="13"/>
  <c r="X244" i="21"/>
  <c r="T50" i="21"/>
  <c r="U50" i="21"/>
  <c r="V50" i="21"/>
  <c r="W50" i="21"/>
  <c r="X50" i="21"/>
  <c r="T82" i="21"/>
  <c r="X82" i="21"/>
  <c r="W82" i="21"/>
  <c r="U82" i="21"/>
  <c r="W262" i="21"/>
  <c r="X262" i="21"/>
  <c r="U262" i="21"/>
  <c r="V262" i="21"/>
  <c r="T262" i="21"/>
  <c r="V199" i="13"/>
  <c r="U194" i="13"/>
  <c r="U204" i="13"/>
  <c r="X199" i="13"/>
  <c r="W189" i="13"/>
  <c r="X175" i="13"/>
  <c r="X165" i="13"/>
  <c r="V16" i="13"/>
  <c r="W346" i="21"/>
  <c r="W104" i="13"/>
  <c r="Y88" i="13"/>
  <c r="X136" i="13"/>
  <c r="U346" i="21"/>
  <c r="W152" i="13"/>
  <c r="V88" i="13"/>
  <c r="T346" i="21"/>
  <c r="Y152" i="13"/>
  <c r="Y136" i="13"/>
  <c r="Y120" i="13"/>
  <c r="U152" i="13"/>
  <c r="U136" i="13"/>
  <c r="U120" i="13"/>
  <c r="U104" i="13"/>
  <c r="U88" i="13"/>
  <c r="X189" i="13"/>
  <c r="X163" i="13"/>
  <c r="X104" i="13"/>
  <c r="V189" i="13"/>
  <c r="V346" i="21"/>
  <c r="W88" i="13"/>
  <c r="V104" i="13"/>
  <c r="X195" i="13"/>
  <c r="X171" i="13"/>
  <c r="V120" i="13"/>
  <c r="Y168" i="13"/>
  <c r="V11" i="13"/>
  <c r="X42" i="13"/>
  <c r="U159" i="13"/>
  <c r="Y47" i="13"/>
  <c r="W23" i="13"/>
  <c r="Y23" i="13"/>
  <c r="U191" i="13"/>
  <c r="V177" i="13"/>
  <c r="U17" i="13"/>
  <c r="U77" i="10"/>
  <c r="T62" i="10"/>
  <c r="T13" i="10"/>
  <c r="V74" i="10"/>
  <c r="X126" i="10"/>
  <c r="X77" i="10"/>
  <c r="X94" i="10"/>
  <c r="U74" i="10"/>
  <c r="T73" i="10"/>
  <c r="X83" i="10"/>
  <c r="W31" i="10"/>
  <c r="X200" i="13"/>
  <c r="V191" i="13"/>
  <c r="W191" i="13"/>
  <c r="X11" i="13"/>
  <c r="U23" i="13"/>
  <c r="U42" i="13"/>
  <c r="V77" i="10"/>
  <c r="W94" i="10"/>
  <c r="T74" i="10"/>
  <c r="W186" i="13"/>
  <c r="Y159" i="13"/>
  <c r="W11" i="13"/>
  <c r="W29" i="10"/>
  <c r="V67" i="10"/>
  <c r="W24" i="10"/>
  <c r="V168" i="13"/>
  <c r="V200" i="13"/>
  <c r="Y17" i="13"/>
  <c r="X186" i="13"/>
  <c r="U29" i="10"/>
  <c r="T94" i="10"/>
  <c r="W125" i="10"/>
  <c r="T7" i="10"/>
  <c r="W168" i="13"/>
  <c r="W200" i="13"/>
  <c r="V186" i="13"/>
  <c r="Y11" i="13"/>
  <c r="U36" i="13"/>
  <c r="W159" i="13"/>
  <c r="X17" i="13"/>
  <c r="Y177" i="13"/>
  <c r="X154" i="13"/>
  <c r="U81" i="10"/>
  <c r="W62" i="10"/>
  <c r="T29" i="10"/>
  <c r="U13" i="10"/>
  <c r="V94" i="10"/>
  <c r="X73" i="10"/>
  <c r="U125" i="10"/>
  <c r="U67" i="10"/>
  <c r="T27" i="10"/>
  <c r="X7" i="10"/>
  <c r="W56" i="13"/>
  <c r="U158" i="13"/>
  <c r="V190" i="13"/>
  <c r="Y191" i="13"/>
  <c r="V163" i="13"/>
  <c r="Y42" i="13"/>
  <c r="W17" i="13"/>
  <c r="Y154" i="13"/>
  <c r="W177" i="13"/>
  <c r="W36" i="13"/>
  <c r="V159" i="13"/>
  <c r="V5" i="13"/>
  <c r="X58" i="10"/>
  <c r="X23" i="13"/>
  <c r="V36" i="13"/>
  <c r="U154" i="13"/>
  <c r="U7" i="10"/>
  <c r="W91" i="10"/>
  <c r="X62" i="10"/>
  <c r="W13" i="10"/>
  <c r="W67" i="10"/>
  <c r="Y200" i="13"/>
  <c r="T81" i="10"/>
  <c r="V27" i="10"/>
  <c r="W42" i="13"/>
  <c r="V154" i="13"/>
  <c r="U29" i="13"/>
  <c r="X47" i="13"/>
  <c r="W158" i="13"/>
  <c r="U47" i="13"/>
  <c r="V20" i="2"/>
  <c r="U18" i="2"/>
  <c r="V8" i="2"/>
  <c r="T18" i="2"/>
  <c r="W25" i="2"/>
  <c r="X25" i="2"/>
  <c r="X18" i="2"/>
  <c r="U20" i="2"/>
  <c r="X20" i="2"/>
  <c r="T26" i="2"/>
  <c r="V11" i="10"/>
  <c r="T105" i="10"/>
  <c r="X11" i="10"/>
  <c r="V8" i="10"/>
  <c r="X118" i="10"/>
  <c r="X50" i="10"/>
  <c r="W34" i="10"/>
  <c r="U26" i="10"/>
  <c r="T26" i="10"/>
  <c r="X26" i="10"/>
  <c r="U11" i="10"/>
  <c r="W12" i="10"/>
  <c r="T92" i="10"/>
  <c r="W97" i="10"/>
  <c r="X57" i="10"/>
  <c r="W16" i="10"/>
  <c r="X92" i="10"/>
  <c r="W9" i="10"/>
  <c r="T97" i="10"/>
  <c r="T16" i="10"/>
  <c r="U9" i="10"/>
  <c r="X97" i="10"/>
  <c r="V97" i="10"/>
  <c r="U115" i="10"/>
  <c r="T96" i="10"/>
  <c r="V118" i="10"/>
  <c r="W50" i="10"/>
  <c r="T115" i="10"/>
  <c r="X10" i="10"/>
  <c r="V95" i="10"/>
  <c r="W92" i="10"/>
  <c r="U118" i="10"/>
  <c r="V50" i="10"/>
  <c r="T118" i="10"/>
  <c r="T57" i="10"/>
  <c r="U175" i="21"/>
  <c r="W175" i="21"/>
  <c r="X175" i="21"/>
  <c r="V175" i="21"/>
  <c r="V61" i="2"/>
  <c r="W61" i="2"/>
  <c r="X61" i="2"/>
  <c r="U61" i="2"/>
  <c r="T61" i="2"/>
  <c r="R280" i="21"/>
  <c r="R46" i="2"/>
  <c r="R43" i="21"/>
  <c r="R222" i="21"/>
  <c r="R21" i="2"/>
  <c r="R67" i="2"/>
  <c r="U49" i="2"/>
  <c r="U56" i="2"/>
  <c r="T214" i="21"/>
  <c r="R190" i="21"/>
  <c r="T20" i="2"/>
  <c r="W252" i="21"/>
  <c r="W218" i="11"/>
  <c r="T178" i="11"/>
  <c r="X194" i="11"/>
  <c r="U232" i="11"/>
  <c r="W197" i="11"/>
  <c r="U315" i="21"/>
  <c r="X315" i="21"/>
  <c r="W315" i="21"/>
  <c r="T315" i="21"/>
  <c r="T115" i="21"/>
  <c r="W115" i="21"/>
  <c r="V115" i="21"/>
  <c r="W213" i="21"/>
  <c r="T213" i="21"/>
  <c r="U213" i="21"/>
  <c r="W49" i="2"/>
  <c r="X56" i="2"/>
  <c r="R54" i="21"/>
  <c r="R199" i="21"/>
  <c r="X252" i="21"/>
  <c r="W99" i="10"/>
  <c r="Y143" i="13"/>
  <c r="X143" i="13"/>
  <c r="V143" i="13"/>
  <c r="U143" i="13"/>
  <c r="W143" i="13"/>
  <c r="Y127" i="13"/>
  <c r="U127" i="13"/>
  <c r="V127" i="13"/>
  <c r="X127" i="13"/>
  <c r="Y111" i="13"/>
  <c r="W111" i="13"/>
  <c r="Y95" i="13"/>
  <c r="W95" i="13"/>
  <c r="U95" i="13"/>
  <c r="W149" i="21"/>
  <c r="V149" i="21"/>
  <c r="T149" i="21"/>
  <c r="T169" i="21"/>
  <c r="X169" i="21"/>
  <c r="V169" i="21"/>
  <c r="U200" i="21"/>
  <c r="T200" i="21"/>
  <c r="X200" i="21"/>
  <c r="W348" i="21"/>
  <c r="X348" i="21"/>
  <c r="V348" i="21"/>
  <c r="U348" i="21"/>
  <c r="V224" i="21"/>
  <c r="W224" i="21"/>
  <c r="U224" i="21"/>
  <c r="X224" i="21"/>
  <c r="U288" i="21"/>
  <c r="X288" i="21"/>
  <c r="W288" i="21"/>
  <c r="T288" i="21"/>
  <c r="T49" i="2"/>
  <c r="W56" i="2"/>
  <c r="R180" i="21"/>
  <c r="R95" i="21"/>
  <c r="U99" i="10"/>
  <c r="T101" i="11"/>
  <c r="U154" i="21"/>
  <c r="W154" i="21"/>
  <c r="X154" i="21"/>
  <c r="X206" i="21"/>
  <c r="U206" i="21"/>
  <c r="W206" i="21"/>
  <c r="W235" i="21"/>
  <c r="X235" i="21"/>
  <c r="T235" i="21"/>
  <c r="V235" i="21"/>
  <c r="U235" i="21"/>
  <c r="T300" i="21"/>
  <c r="X300" i="21"/>
  <c r="W300" i="21"/>
  <c r="V300" i="21"/>
  <c r="V298" i="21"/>
  <c r="T298" i="21"/>
  <c r="U298" i="21"/>
  <c r="U219" i="11"/>
  <c r="V163" i="11"/>
  <c r="T194" i="11"/>
  <c r="Y147" i="13"/>
  <c r="U147" i="13"/>
  <c r="X147" i="13"/>
  <c r="V147" i="13"/>
  <c r="Y131" i="13"/>
  <c r="X131" i="13"/>
  <c r="V131" i="13"/>
  <c r="U131" i="13"/>
  <c r="Y115" i="13"/>
  <c r="W115" i="13"/>
  <c r="U115" i="13"/>
  <c r="X115" i="13"/>
  <c r="Y99" i="13"/>
  <c r="W99" i="13"/>
  <c r="Y83" i="13"/>
  <c r="W83" i="13"/>
  <c r="U83" i="13"/>
  <c r="X83" i="13"/>
  <c r="W163" i="21"/>
  <c r="X163" i="21"/>
  <c r="T163" i="21"/>
  <c r="U320" i="21"/>
  <c r="T320" i="21"/>
  <c r="X355" i="21"/>
  <c r="V355" i="21"/>
  <c r="W228" i="21"/>
  <c r="U228" i="21"/>
  <c r="V228" i="21"/>
  <c r="X228" i="21"/>
  <c r="W309" i="21"/>
  <c r="V309" i="21"/>
  <c r="T309" i="21"/>
  <c r="U309" i="21"/>
  <c r="R267" i="21"/>
  <c r="R8" i="21"/>
  <c r="R189" i="21"/>
  <c r="X144" i="21"/>
  <c r="W144" i="21"/>
  <c r="U144" i="21"/>
  <c r="U203" i="21"/>
  <c r="T203" i="21"/>
  <c r="W226" i="21"/>
  <c r="V226" i="21"/>
  <c r="T226" i="21"/>
  <c r="V290" i="21"/>
  <c r="T290" i="21"/>
  <c r="U290" i="21"/>
  <c r="W290" i="21"/>
  <c r="R42" i="21"/>
  <c r="R64" i="21"/>
  <c r="T99" i="10"/>
  <c r="T163" i="11"/>
  <c r="U147" i="11"/>
  <c r="W205" i="11"/>
  <c r="X178" i="11"/>
  <c r="T179" i="11"/>
  <c r="W165" i="21"/>
  <c r="V165" i="21"/>
  <c r="X165" i="21"/>
  <c r="Y151" i="13"/>
  <c r="X151" i="13"/>
  <c r="U151" i="13"/>
  <c r="Y135" i="13"/>
  <c r="X135" i="13"/>
  <c r="W135" i="13"/>
  <c r="Y119" i="13"/>
  <c r="W119" i="13"/>
  <c r="X119" i="13"/>
  <c r="Y103" i="13"/>
  <c r="X103" i="13"/>
  <c r="U103" i="13"/>
  <c r="W103" i="13"/>
  <c r="Y87" i="13"/>
  <c r="W87" i="13"/>
  <c r="U87" i="13"/>
  <c r="W151" i="21"/>
  <c r="U151" i="21"/>
  <c r="X151" i="21"/>
  <c r="W208" i="21"/>
  <c r="U208" i="21"/>
  <c r="W94" i="21"/>
  <c r="V94" i="21"/>
  <c r="U94" i="21"/>
  <c r="X94" i="21"/>
  <c r="U210" i="21"/>
  <c r="V210" i="21"/>
  <c r="X210" i="21"/>
  <c r="T210" i="21"/>
  <c r="W210" i="21"/>
  <c r="T302" i="21"/>
  <c r="V302" i="21"/>
  <c r="W302" i="21"/>
  <c r="X302" i="21"/>
  <c r="X49" i="2"/>
  <c r="R278" i="21"/>
  <c r="W330" i="21"/>
  <c r="V330" i="21"/>
  <c r="W230" i="21"/>
  <c r="U230" i="21"/>
  <c r="T230" i="21"/>
  <c r="X230" i="21"/>
  <c r="X274" i="21"/>
  <c r="T274" i="21"/>
  <c r="V274" i="21"/>
  <c r="W274" i="21"/>
  <c r="V49" i="2"/>
  <c r="V56" i="2"/>
  <c r="Y139" i="13"/>
  <c r="W139" i="13"/>
  <c r="X139" i="13"/>
  <c r="V139" i="13"/>
  <c r="U139" i="13"/>
  <c r="Y123" i="13"/>
  <c r="V123" i="13"/>
  <c r="U123" i="13"/>
  <c r="W123" i="13"/>
  <c r="X123" i="13"/>
  <c r="Y107" i="13"/>
  <c r="U107" i="13"/>
  <c r="W107" i="13"/>
  <c r="Y91" i="13"/>
  <c r="X91" i="13"/>
  <c r="W91" i="13"/>
  <c r="U156" i="21"/>
  <c r="T156" i="21"/>
  <c r="W202" i="21"/>
  <c r="X202" i="21"/>
  <c r="V202" i="21"/>
  <c r="U202" i="21"/>
  <c r="W139" i="21"/>
  <c r="U139" i="21"/>
  <c r="T139" i="21"/>
  <c r="X139" i="21"/>
  <c r="T236" i="21"/>
  <c r="U236" i="21"/>
  <c r="X236" i="21"/>
  <c r="X296" i="21"/>
  <c r="U296" i="21"/>
  <c r="V296" i="21"/>
  <c r="T296" i="21"/>
  <c r="W116" i="10"/>
  <c r="W108" i="10"/>
  <c r="T126" i="10"/>
  <c r="X27" i="10"/>
  <c r="U69" i="10"/>
  <c r="T31" i="10"/>
  <c r="W98" i="10"/>
  <c r="X24" i="10"/>
  <c r="X105" i="10"/>
  <c r="V86" i="10"/>
  <c r="U19" i="10"/>
  <c r="T9" i="10"/>
  <c r="X61" i="10"/>
  <c r="U116" i="10"/>
  <c r="U108" i="10"/>
  <c r="X52" i="10"/>
  <c r="T69" i="10"/>
  <c r="X28" i="10"/>
  <c r="X31" i="10"/>
  <c r="U98" i="10"/>
  <c r="V24" i="10"/>
  <c r="V105" i="10"/>
  <c r="T102" i="10"/>
  <c r="V19" i="10"/>
  <c r="X9" i="10"/>
  <c r="V61" i="10"/>
  <c r="V46" i="10"/>
  <c r="U5" i="10"/>
  <c r="T107" i="10"/>
  <c r="X116" i="10"/>
  <c r="V108" i="10"/>
  <c r="U52" i="10"/>
  <c r="V69" i="10"/>
  <c r="U22" i="10"/>
  <c r="W28" i="10"/>
  <c r="V31" i="10"/>
  <c r="T98" i="10"/>
  <c r="X70" i="10"/>
  <c r="X68" i="10"/>
  <c r="T19" i="10"/>
  <c r="X18" i="10"/>
  <c r="U15" i="10"/>
  <c r="W115" i="10"/>
  <c r="T10" i="10"/>
  <c r="U10" i="10"/>
  <c r="V58" i="10"/>
  <c r="V116" i="10"/>
  <c r="T108" i="10"/>
  <c r="T52" i="10"/>
  <c r="X69" i="10"/>
  <c r="V22" i="10"/>
  <c r="U28" i="10"/>
  <c r="W58" i="10"/>
  <c r="X98" i="10"/>
  <c r="V70" i="10"/>
  <c r="X35" i="10"/>
  <c r="W25" i="10"/>
  <c r="W10" i="10"/>
  <c r="V126" i="10"/>
  <c r="T24" i="10"/>
  <c r="W42" i="10"/>
  <c r="U83" i="10"/>
  <c r="X22" i="10"/>
  <c r="V28" i="10"/>
  <c r="U58" i="10"/>
  <c r="T70" i="10"/>
  <c r="W35" i="10"/>
  <c r="T25" i="10"/>
  <c r="W126" i="10"/>
  <c r="U27" i="10"/>
  <c r="U42" i="10"/>
  <c r="W83" i="10"/>
  <c r="X86" i="10"/>
  <c r="U91" i="10"/>
  <c r="X81" i="10"/>
  <c r="V16" i="10"/>
  <c r="W109" i="10"/>
  <c r="U100" i="10"/>
  <c r="U49" i="10"/>
  <c r="V47" i="10"/>
  <c r="T132" i="10"/>
  <c r="U79" i="10"/>
  <c r="X80" i="10"/>
  <c r="T111" i="10"/>
  <c r="U68" i="10"/>
  <c r="W61" i="10"/>
  <c r="V18" i="10"/>
  <c r="W15" i="10"/>
  <c r="X25" i="10"/>
  <c r="T23" i="10"/>
  <c r="W5" i="10"/>
  <c r="V65" i="10"/>
  <c r="U109" i="10"/>
  <c r="V100" i="10"/>
  <c r="X91" i="10"/>
  <c r="V66" i="10"/>
  <c r="U12" i="10"/>
  <c r="X16" i="10"/>
  <c r="V109" i="10"/>
  <c r="T100" i="10"/>
  <c r="W49" i="10"/>
  <c r="X132" i="10"/>
  <c r="V79" i="10"/>
  <c r="X89" i="10"/>
  <c r="W68" i="10"/>
  <c r="U33" i="10"/>
  <c r="U61" i="10"/>
  <c r="V15" i="10"/>
  <c r="W119" i="10"/>
  <c r="T5" i="10"/>
  <c r="V21" i="10"/>
  <c r="W107" i="10"/>
  <c r="V91" i="10"/>
  <c r="W66" i="10"/>
  <c r="T12" i="10"/>
  <c r="W122" i="10"/>
  <c r="W95" i="10"/>
  <c r="T87" i="10"/>
  <c r="W124" i="10"/>
  <c r="W43" i="10"/>
  <c r="T79" i="10"/>
  <c r="W89" i="10"/>
  <c r="W102" i="10"/>
  <c r="V68" i="10"/>
  <c r="W33" i="10"/>
  <c r="T15" i="10"/>
  <c r="U119" i="10"/>
  <c r="X46" i="10"/>
  <c r="X5" i="10"/>
  <c r="U66" i="10"/>
  <c r="X12" i="10"/>
  <c r="U122" i="10"/>
  <c r="W96" i="10"/>
  <c r="U95" i="10"/>
  <c r="U87" i="10"/>
  <c r="U124" i="10"/>
  <c r="U43" i="10"/>
  <c r="X79" i="10"/>
  <c r="V89" i="10"/>
  <c r="U111" i="10"/>
  <c r="W59" i="10"/>
  <c r="U102" i="10"/>
  <c r="X33" i="10"/>
  <c r="W18" i="10"/>
  <c r="V119" i="10"/>
  <c r="X65" i="10"/>
  <c r="W81" i="10"/>
  <c r="T66" i="10"/>
  <c r="T122" i="10"/>
  <c r="U96" i="10"/>
  <c r="T95" i="10"/>
  <c r="X87" i="10"/>
  <c r="T124" i="10"/>
  <c r="X43" i="10"/>
  <c r="U89" i="10"/>
  <c r="W111" i="10"/>
  <c r="U59" i="10"/>
  <c r="X102" i="10"/>
  <c r="V33" i="10"/>
  <c r="U18" i="10"/>
  <c r="V25" i="10"/>
  <c r="T119" i="10"/>
  <c r="W23" i="10"/>
  <c r="X107" i="10"/>
  <c r="X96" i="10"/>
  <c r="V87" i="10"/>
  <c r="W47" i="10"/>
  <c r="X124" i="10"/>
  <c r="V59" i="10"/>
  <c r="U23" i="10"/>
  <c r="V222" i="11"/>
  <c r="W106" i="11"/>
  <c r="V101" i="11"/>
  <c r="X101" i="11"/>
  <c r="U101" i="11"/>
  <c r="U151" i="11"/>
  <c r="U94" i="11"/>
  <c r="X182" i="11"/>
  <c r="X206" i="11"/>
  <c r="W45" i="11"/>
  <c r="X45" i="11"/>
  <c r="W28" i="11"/>
  <c r="X144" i="11"/>
  <c r="T94" i="11"/>
  <c r="V45" i="11"/>
  <c r="T11" i="11"/>
  <c r="U114" i="11"/>
  <c r="V146" i="11"/>
  <c r="V182" i="11"/>
  <c r="V94" i="11"/>
  <c r="V72" i="11"/>
  <c r="V153" i="11"/>
  <c r="V232" i="11"/>
  <c r="U208" i="11"/>
  <c r="T139" i="11"/>
  <c r="X214" i="11"/>
  <c r="W207" i="11"/>
  <c r="V122" i="11"/>
  <c r="X106" i="11"/>
  <c r="V36" i="11"/>
  <c r="U27" i="11"/>
  <c r="T122" i="11"/>
  <c r="U11" i="11"/>
  <c r="U122" i="11"/>
  <c r="X159" i="11"/>
  <c r="V106" i="11"/>
  <c r="X114" i="11"/>
  <c r="X129" i="11"/>
  <c r="U199" i="11"/>
  <c r="V27" i="11"/>
  <c r="V129" i="11"/>
  <c r="U153" i="11"/>
  <c r="T128" i="11"/>
  <c r="X199" i="11"/>
  <c r="W114" i="11"/>
  <c r="X122" i="11"/>
  <c r="U106" i="11"/>
  <c r="U167" i="11"/>
  <c r="U207" i="11"/>
  <c r="T159" i="11"/>
  <c r="T182" i="11"/>
  <c r="T144" i="11"/>
  <c r="X191" i="11"/>
  <c r="U20" i="11"/>
  <c r="V137" i="11"/>
  <c r="W128" i="11"/>
  <c r="X167" i="11"/>
  <c r="X207" i="11"/>
  <c r="W129" i="11"/>
  <c r="X174" i="11"/>
  <c r="T146" i="11"/>
  <c r="T191" i="11"/>
  <c r="V139" i="11"/>
  <c r="X146" i="11"/>
  <c r="V175" i="11"/>
  <c r="X137" i="11"/>
  <c r="V214" i="11"/>
  <c r="T129" i="11"/>
  <c r="X94" i="11"/>
  <c r="U175" i="11"/>
  <c r="T232" i="11"/>
  <c r="V213" i="11"/>
  <c r="X69" i="11"/>
  <c r="U133" i="11"/>
  <c r="T95" i="11"/>
  <c r="U19" i="11"/>
  <c r="T26" i="11"/>
  <c r="W20" i="11"/>
  <c r="X10" i="11"/>
  <c r="X128" i="11"/>
  <c r="T187" i="11"/>
  <c r="U201" i="11"/>
  <c r="V201" i="11"/>
  <c r="W135" i="11"/>
  <c r="W216" i="11"/>
  <c r="T20" i="11"/>
  <c r="X195" i="11"/>
  <c r="X19" i="11"/>
  <c r="U179" i="11"/>
  <c r="V164" i="11"/>
  <c r="W69" i="11"/>
  <c r="V20" i="11"/>
  <c r="W93" i="11"/>
  <c r="V44" i="11"/>
  <c r="W19" i="11"/>
  <c r="W126" i="11"/>
  <c r="T12" i="11"/>
  <c r="U12" i="11"/>
  <c r="U10" i="11"/>
  <c r="U53" i="11"/>
  <c r="U28" i="11"/>
  <c r="X147" i="11"/>
  <c r="U111" i="11"/>
  <c r="U141" i="11"/>
  <c r="V179" i="11"/>
  <c r="V216" i="11"/>
  <c r="V10" i="11"/>
  <c r="T93" i="11"/>
  <c r="V34" i="11"/>
  <c r="X179" i="11"/>
  <c r="U44" i="11"/>
  <c r="X133" i="11"/>
  <c r="V19" i="11"/>
  <c r="U187" i="11"/>
  <c r="W60" i="11"/>
  <c r="V87" i="11"/>
  <c r="X87" i="11"/>
  <c r="V147" i="11"/>
  <c r="V156" i="11"/>
  <c r="U34" i="11"/>
  <c r="V111" i="11"/>
  <c r="X143" i="11"/>
  <c r="W167" i="11"/>
  <c r="T34" i="11"/>
  <c r="U51" i="11"/>
  <c r="V60" i="11"/>
  <c r="T28" i="11"/>
  <c r="W53" i="11"/>
  <c r="V210" i="11"/>
  <c r="V133" i="11"/>
  <c r="X44" i="11"/>
  <c r="U95" i="11"/>
  <c r="U26" i="11"/>
  <c r="U126" i="11"/>
  <c r="X141" i="11"/>
  <c r="W210" i="11"/>
  <c r="X135" i="11"/>
  <c r="U93" i="11"/>
  <c r="U69" i="11"/>
  <c r="V128" i="11"/>
  <c r="X187" i="11"/>
  <c r="W44" i="11"/>
  <c r="X95" i="11"/>
  <c r="W121" i="11"/>
  <c r="U164" i="11"/>
  <c r="X26" i="11"/>
  <c r="W164" i="11"/>
  <c r="U60" i="11"/>
  <c r="W10" i="11"/>
  <c r="X222" i="11"/>
  <c r="W147" i="11"/>
  <c r="U177" i="11"/>
  <c r="V169" i="11"/>
  <c r="X164" i="11"/>
  <c r="X121" i="11"/>
  <c r="V121" i="11"/>
  <c r="T53" i="11"/>
  <c r="T133" i="11"/>
  <c r="T121" i="11"/>
  <c r="T126" i="11"/>
  <c r="V141" i="11"/>
  <c r="V53" i="11"/>
  <c r="V28" i="11"/>
  <c r="V177" i="11"/>
  <c r="V93" i="11"/>
  <c r="X177" i="11"/>
  <c r="V135" i="11"/>
  <c r="X208" i="11"/>
  <c r="W224" i="11"/>
  <c r="T217" i="11"/>
  <c r="T143" i="11"/>
  <c r="T23" i="11"/>
  <c r="U81" i="11"/>
  <c r="V162" i="11"/>
  <c r="T90" i="11"/>
  <c r="W116" i="11"/>
  <c r="V108" i="11"/>
  <c r="W108" i="11"/>
  <c r="W202" i="11"/>
  <c r="X162" i="11"/>
  <c r="W169" i="11"/>
  <c r="X169" i="11"/>
  <c r="U55" i="11"/>
  <c r="X23" i="11"/>
  <c r="T55" i="11"/>
  <c r="T116" i="11"/>
  <c r="U183" i="11"/>
  <c r="W16" i="11"/>
  <c r="V209" i="11"/>
  <c r="X196" i="11"/>
  <c r="X202" i="11"/>
  <c r="X136" i="11"/>
  <c r="W183" i="11"/>
  <c r="U176" i="11"/>
  <c r="T169" i="11"/>
  <c r="U116" i="11"/>
  <c r="W55" i="11"/>
  <c r="U23" i="11"/>
  <c r="W81" i="11"/>
  <c r="W23" i="11"/>
  <c r="X108" i="11"/>
  <c r="V31" i="11"/>
  <c r="V183" i="11"/>
  <c r="T201" i="11"/>
  <c r="T161" i="11"/>
  <c r="T135" i="11"/>
  <c r="X55" i="11"/>
  <c r="V81" i="11"/>
  <c r="W63" i="11"/>
  <c r="T63" i="11"/>
  <c r="U209" i="11"/>
  <c r="V196" i="11"/>
  <c r="T162" i="11"/>
  <c r="U16" i="11"/>
  <c r="W162" i="11"/>
  <c r="U71" i="11"/>
  <c r="W31" i="11"/>
  <c r="U156" i="11"/>
  <c r="X116" i="11"/>
  <c r="U196" i="11"/>
  <c r="T38" i="11"/>
  <c r="T183" i="11"/>
  <c r="U229" i="11"/>
  <c r="X229" i="11"/>
  <c r="V229" i="11"/>
  <c r="X42" i="11"/>
  <c r="T31" i="11"/>
  <c r="V202" i="11"/>
  <c r="X90" i="11"/>
  <c r="V90" i="11"/>
  <c r="U31" i="11"/>
  <c r="U38" i="11"/>
  <c r="X63" i="11"/>
  <c r="T218" i="11"/>
  <c r="T225" i="11"/>
  <c r="W199" i="11"/>
  <c r="U192" i="11"/>
  <c r="T185" i="11"/>
  <c r="X81" i="11"/>
  <c r="U90" i="11"/>
  <c r="W156" i="11"/>
  <c r="W176" i="11"/>
  <c r="U63" i="11"/>
  <c r="T108" i="11"/>
  <c r="T176" i="11"/>
  <c r="V176" i="11"/>
  <c r="X156" i="11"/>
  <c r="T57" i="11"/>
  <c r="V70" i="11"/>
  <c r="X168" i="11"/>
  <c r="W130" i="11"/>
  <c r="W29" i="11"/>
  <c r="W65" i="11"/>
  <c r="X110" i="11"/>
  <c r="T155" i="11"/>
  <c r="X205" i="11"/>
  <c r="T206" i="11"/>
  <c r="T154" i="11"/>
  <c r="W206" i="11"/>
  <c r="T150" i="11"/>
  <c r="X193" i="11"/>
  <c r="W117" i="11"/>
  <c r="T137" i="11"/>
  <c r="X16" i="11"/>
  <c r="T51" i="11"/>
  <c r="V17" i="11"/>
  <c r="W51" i="11"/>
  <c r="V150" i="11"/>
  <c r="V186" i="11"/>
  <c r="V206" i="11"/>
  <c r="W85" i="11"/>
  <c r="U22" i="11"/>
  <c r="U168" i="11"/>
  <c r="U211" i="11"/>
  <c r="U29" i="11"/>
  <c r="V51" i="11"/>
  <c r="X57" i="11"/>
  <c r="U65" i="11"/>
  <c r="T186" i="11"/>
  <c r="W174" i="11"/>
  <c r="W142" i="11"/>
  <c r="V136" i="11"/>
  <c r="V185" i="11"/>
  <c r="T210" i="11"/>
  <c r="W154" i="11"/>
  <c r="V149" i="11"/>
  <c r="T214" i="11"/>
  <c r="V199" i="11"/>
  <c r="V204" i="11"/>
  <c r="X173" i="11"/>
  <c r="U50" i="11"/>
  <c r="X29" i="11"/>
  <c r="X150" i="11"/>
  <c r="W71" i="11"/>
  <c r="X71" i="11"/>
  <c r="T50" i="11"/>
  <c r="U17" i="11"/>
  <c r="V42" i="11"/>
  <c r="U70" i="11"/>
  <c r="X50" i="11"/>
  <c r="T71" i="11"/>
  <c r="X223" i="11"/>
  <c r="W22" i="11"/>
  <c r="W21" i="11"/>
  <c r="U57" i="11"/>
  <c r="T42" i="11"/>
  <c r="X65" i="11"/>
  <c r="U77" i="11"/>
  <c r="V168" i="11"/>
  <c r="X186" i="11"/>
  <c r="X142" i="11"/>
  <c r="U173" i="11"/>
  <c r="W161" i="11"/>
  <c r="T219" i="11"/>
  <c r="X77" i="11"/>
  <c r="V195" i="11"/>
  <c r="X154" i="11"/>
  <c r="X58" i="11"/>
  <c r="X220" i="11"/>
  <c r="V161" i="11"/>
  <c r="T224" i="11"/>
  <c r="W215" i="11"/>
  <c r="W208" i="11"/>
  <c r="T152" i="11"/>
  <c r="W77" i="11"/>
  <c r="U130" i="11"/>
  <c r="V154" i="11"/>
  <c r="V174" i="11"/>
  <c r="V22" i="11"/>
  <c r="T70" i="11"/>
  <c r="X36" i="11"/>
  <c r="W42" i="11"/>
  <c r="U137" i="11"/>
  <c r="V192" i="11"/>
  <c r="V224" i="11"/>
  <c r="X224" i="11"/>
  <c r="X217" i="11"/>
  <c r="W229" i="11"/>
  <c r="V167" i="11"/>
  <c r="U161" i="11"/>
  <c r="V123" i="11"/>
  <c r="U143" i="11"/>
  <c r="W173" i="11"/>
  <c r="T117" i="11"/>
  <c r="W36" i="11"/>
  <c r="V65" i="11"/>
  <c r="V77" i="11"/>
  <c r="T130" i="11"/>
  <c r="X155" i="11"/>
  <c r="X175" i="11"/>
  <c r="X211" i="11"/>
  <c r="X22" i="11"/>
  <c r="X130" i="11"/>
  <c r="W168" i="11"/>
  <c r="U223" i="11"/>
  <c r="U36" i="11"/>
  <c r="T16" i="11"/>
  <c r="V205" i="11"/>
  <c r="U142" i="11"/>
  <c r="T174" i="11"/>
  <c r="X180" i="11"/>
  <c r="U185" i="11"/>
  <c r="W136" i="11"/>
  <c r="V193" i="11"/>
  <c r="V223" i="11"/>
  <c r="V231" i="11"/>
  <c r="X185" i="11"/>
  <c r="X111" i="11"/>
  <c r="U217" i="11"/>
  <c r="W217" i="11"/>
  <c r="V143" i="11"/>
  <c r="U117" i="11"/>
  <c r="T136" i="11"/>
  <c r="X231" i="11"/>
  <c r="W110" i="11"/>
  <c r="U155" i="11"/>
  <c r="U231" i="11"/>
  <c r="X21" i="11"/>
  <c r="W70" i="11"/>
  <c r="T21" i="11"/>
  <c r="V21" i="11"/>
  <c r="T110" i="11"/>
  <c r="V155" i="11"/>
  <c r="W50" i="11"/>
  <c r="U193" i="11"/>
  <c r="T175" i="11"/>
  <c r="W17" i="11"/>
  <c r="W150" i="11"/>
  <c r="W231" i="11"/>
  <c r="T193" i="11"/>
  <c r="W73" i="11"/>
  <c r="U73" i="11"/>
  <c r="X134" i="11"/>
  <c r="X171" i="11"/>
  <c r="X203" i="11"/>
  <c r="W113" i="11"/>
  <c r="T24" i="11"/>
  <c r="T46" i="11"/>
  <c r="V30" i="11"/>
  <c r="V157" i="11"/>
  <c r="T198" i="11"/>
  <c r="W15" i="11"/>
  <c r="V212" i="11"/>
  <c r="T113" i="11"/>
  <c r="X85" i="11"/>
  <c r="U134" i="11"/>
  <c r="U171" i="11"/>
  <c r="X35" i="11"/>
  <c r="U64" i="11"/>
  <c r="U157" i="11"/>
  <c r="V203" i="11"/>
  <c r="W157" i="11"/>
  <c r="V180" i="11"/>
  <c r="X140" i="11"/>
  <c r="U15" i="11"/>
  <c r="X181" i="11"/>
  <c r="V113" i="11"/>
  <c r="X230" i="11"/>
  <c r="X198" i="11"/>
  <c r="T230" i="11"/>
  <c r="T221" i="11"/>
  <c r="W212" i="11"/>
  <c r="W203" i="11"/>
  <c r="T189" i="11"/>
  <c r="U180" i="11"/>
  <c r="W171" i="11"/>
  <c r="T157" i="11"/>
  <c r="T148" i="11"/>
  <c r="X139" i="11"/>
  <c r="V118" i="11"/>
  <c r="V85" i="11"/>
  <c r="T15" i="11"/>
  <c r="V24" i="11"/>
  <c r="T30" i="11"/>
  <c r="T58" i="11"/>
  <c r="X73" i="11"/>
  <c r="W24" i="11"/>
  <c r="U85" i="11"/>
  <c r="U30" i="11"/>
  <c r="X91" i="11"/>
  <c r="W124" i="11"/>
  <c r="T172" i="11"/>
  <c r="T134" i="11"/>
  <c r="T171" i="11"/>
  <c r="U212" i="11"/>
  <c r="V221" i="11"/>
  <c r="W198" i="11"/>
  <c r="X166" i="11"/>
  <c r="V220" i="11"/>
  <c r="V38" i="11"/>
  <c r="W189" i="11"/>
  <c r="W220" i="11"/>
  <c r="W211" i="11"/>
  <c r="W118" i="11"/>
  <c r="W35" i="11"/>
  <c r="V64" i="11"/>
  <c r="W64" i="11"/>
  <c r="T64" i="11"/>
  <c r="X190" i="11"/>
  <c r="T140" i="11"/>
  <c r="T212" i="11"/>
  <c r="T131" i="11"/>
  <c r="U221" i="11"/>
  <c r="W139" i="11"/>
  <c r="W230" i="11"/>
  <c r="U118" i="11"/>
  <c r="V58" i="11"/>
  <c r="V148" i="11"/>
  <c r="V166" i="11"/>
  <c r="V198" i="11"/>
  <c r="V230" i="11"/>
  <c r="U195" i="11"/>
  <c r="U227" i="11"/>
  <c r="U35" i="11"/>
  <c r="W58" i="11"/>
  <c r="T180" i="11"/>
  <c r="V172" i="11"/>
  <c r="U213" i="11"/>
  <c r="W213" i="11"/>
  <c r="X126" i="11"/>
  <c r="U181" i="11"/>
  <c r="X213" i="11"/>
  <c r="U113" i="11"/>
  <c r="T195" i="11"/>
  <c r="T204" i="11"/>
  <c r="X131" i="11"/>
  <c r="W228" i="11"/>
  <c r="W219" i="11"/>
  <c r="W187" i="11"/>
  <c r="T173" i="11"/>
  <c r="X24" i="11"/>
  <c r="W148" i="11"/>
  <c r="X30" i="11"/>
  <c r="T222" i="11"/>
  <c r="U149" i="11"/>
  <c r="X172" i="11"/>
  <c r="W190" i="11"/>
  <c r="X149" i="11"/>
  <c r="W221" i="11"/>
  <c r="T166" i="11"/>
  <c r="X118" i="11"/>
  <c r="T203" i="11"/>
  <c r="W181" i="11"/>
  <c r="U131" i="11"/>
  <c r="W223" i="11"/>
  <c r="T177" i="11"/>
  <c r="T35" i="11"/>
  <c r="W222" i="11"/>
  <c r="W149" i="11"/>
  <c r="V134" i="11"/>
  <c r="W158" i="11"/>
  <c r="V181" i="11"/>
  <c r="X158" i="11"/>
  <c r="W38" i="11"/>
  <c r="W166" i="11"/>
  <c r="W227" i="11"/>
  <c r="W204" i="11"/>
  <c r="W131" i="11"/>
  <c r="X119" i="11"/>
  <c r="V119" i="11"/>
  <c r="T119" i="11"/>
  <c r="U119" i="11"/>
  <c r="W119" i="11"/>
  <c r="X13" i="11"/>
  <c r="V13" i="11"/>
  <c r="W13" i="11"/>
  <c r="U13" i="11"/>
  <c r="T13" i="11"/>
  <c r="T48" i="11"/>
  <c r="U48" i="11"/>
  <c r="X48" i="11"/>
  <c r="W48" i="11"/>
  <c r="V48" i="11"/>
  <c r="U84" i="11"/>
  <c r="X84" i="11"/>
  <c r="V84" i="11"/>
  <c r="W84" i="11"/>
  <c r="V78" i="11"/>
  <c r="T78" i="11"/>
  <c r="X46" i="11"/>
  <c r="V46" i="11"/>
  <c r="W78" i="11"/>
  <c r="U123" i="11"/>
  <c r="W123" i="11"/>
  <c r="T123" i="11"/>
  <c r="W79" i="11"/>
  <c r="U79" i="11"/>
  <c r="T124" i="11"/>
  <c r="V124" i="11"/>
  <c r="U78" i="11"/>
  <c r="W91" i="11"/>
  <c r="T87" i="11"/>
  <c r="U87" i="11"/>
  <c r="W99" i="11"/>
  <c r="AA11" i="18" s="1"/>
  <c r="X124" i="11"/>
  <c r="U91" i="11"/>
  <c r="V99" i="11"/>
  <c r="T11" i="18" s="1"/>
  <c r="U88" i="11"/>
  <c r="X88" i="11"/>
  <c r="T91" i="11"/>
  <c r="T99" i="11"/>
  <c r="J11" i="18" s="1"/>
  <c r="U46" i="11"/>
  <c r="X99" i="11"/>
  <c r="X12" i="11"/>
  <c r="V12" i="11"/>
  <c r="T190" i="11"/>
  <c r="T211" i="11"/>
  <c r="W186" i="11"/>
  <c r="X226" i="11"/>
  <c r="T158" i="11"/>
  <c r="U189" i="11"/>
  <c r="V189" i="11"/>
  <c r="V208" i="11"/>
  <c r="T227" i="11"/>
  <c r="T202" i="11"/>
  <c r="T151" i="11"/>
  <c r="T215" i="11"/>
  <c r="T65" i="10"/>
  <c r="W46" i="10"/>
  <c r="X109" i="10"/>
  <c r="W100" i="10"/>
  <c r="W48" i="10"/>
  <c r="U30" i="10"/>
  <c r="W44" i="10"/>
  <c r="W106" i="10"/>
  <c r="W52" i="10"/>
  <c r="V83" i="10"/>
  <c r="U80" i="10"/>
  <c r="W22" i="10"/>
  <c r="U8" i="10"/>
  <c r="W26" i="10"/>
  <c r="W70" i="10"/>
  <c r="W19" i="10"/>
  <c r="W104" i="10"/>
  <c r="U50" i="10"/>
  <c r="U46" i="10"/>
  <c r="V57" i="10"/>
  <c r="X99" i="10"/>
  <c r="W65" i="10"/>
  <c r="I36" i="18" l="1"/>
  <c r="AF11" i="18"/>
  <c r="J6" i="18"/>
  <c r="T13" i="18"/>
  <c r="U5" i="18"/>
  <c r="I7" i="18"/>
  <c r="M11" i="18"/>
  <c r="N10" i="18"/>
  <c r="AF9" i="18"/>
  <c r="T12" i="18"/>
  <c r="T8" i="18"/>
  <c r="AB9" i="18"/>
  <c r="AA9" i="18"/>
  <c r="Z9" i="18"/>
  <c r="Y9" i="18"/>
  <c r="X9" i="18"/>
  <c r="T9" i="18"/>
  <c r="S9" i="18"/>
  <c r="R9" i="18"/>
  <c r="V9" i="18"/>
  <c r="U9" i="18"/>
  <c r="AD7" i="18"/>
  <c r="AG7" i="18"/>
  <c r="AH7" i="18"/>
  <c r="AF7" i="18"/>
  <c r="AE7" i="18"/>
  <c r="AI7" i="18" s="1"/>
  <c r="L10" i="18"/>
  <c r="AB11" i="18"/>
  <c r="AH9" i="18"/>
  <c r="U13" i="18"/>
  <c r="AH11" i="18"/>
  <c r="V5" i="18"/>
  <c r="J7" i="18"/>
  <c r="N11" i="18"/>
  <c r="AD6" i="18"/>
  <c r="AH6" i="18"/>
  <c r="AG6" i="18"/>
  <c r="AF6" i="18"/>
  <c r="AE6" i="18"/>
  <c r="N12" i="18"/>
  <c r="P12" i="18"/>
  <c r="O12" i="18"/>
  <c r="M12" i="18"/>
  <c r="L12" i="18"/>
  <c r="AD13" i="18"/>
  <c r="AH13" i="18"/>
  <c r="AG13" i="18"/>
  <c r="AF13" i="18"/>
  <c r="AE13" i="18"/>
  <c r="M10" i="18"/>
  <c r="G11" i="18"/>
  <c r="AG9" i="18"/>
  <c r="V13" i="18"/>
  <c r="AD11" i="18"/>
  <c r="R5" i="18"/>
  <c r="U8" i="18"/>
  <c r="O11" i="18"/>
  <c r="J5" i="18"/>
  <c r="I5" i="18"/>
  <c r="H5" i="18"/>
  <c r="F5" i="18"/>
  <c r="E5" i="18" s="1"/>
  <c r="G5" i="18"/>
  <c r="AD5" i="18"/>
  <c r="AG5" i="18"/>
  <c r="AH5" i="18"/>
  <c r="AF5" i="18"/>
  <c r="AE5" i="18"/>
  <c r="N9" i="18"/>
  <c r="P9" i="18"/>
  <c r="O9" i="18"/>
  <c r="M9" i="18"/>
  <c r="L9" i="18"/>
  <c r="AD12" i="18"/>
  <c r="AG12" i="18"/>
  <c r="AH12" i="18"/>
  <c r="AF12" i="18"/>
  <c r="AE12" i="18"/>
  <c r="J13" i="18"/>
  <c r="I13" i="18"/>
  <c r="H13" i="18"/>
  <c r="F13" i="18"/>
  <c r="E13" i="18" s="1"/>
  <c r="G13" i="18"/>
  <c r="P7" i="18"/>
  <c r="O7" i="18"/>
  <c r="M7" i="18"/>
  <c r="L7" i="18"/>
  <c r="N7" i="18"/>
  <c r="O10" i="18"/>
  <c r="H11" i="18"/>
  <c r="AD9" i="18"/>
  <c r="R13" i="18"/>
  <c r="U11" i="18"/>
  <c r="S5" i="18"/>
  <c r="W5" i="18" s="1"/>
  <c r="V8" i="18"/>
  <c r="P11" i="18"/>
  <c r="AB5" i="18"/>
  <c r="AA5" i="18"/>
  <c r="Z5" i="18"/>
  <c r="X5" i="18"/>
  <c r="Y5" i="18"/>
  <c r="J12" i="18"/>
  <c r="F12" i="18"/>
  <c r="E12" i="18" s="1"/>
  <c r="I12" i="18"/>
  <c r="H12" i="18"/>
  <c r="G12" i="18"/>
  <c r="P10" i="18"/>
  <c r="I11" i="18"/>
  <c r="U12" i="18"/>
  <c r="S13" i="18"/>
  <c r="V11" i="18"/>
  <c r="T5" i="18"/>
  <c r="R8" i="18"/>
  <c r="F6" i="18"/>
  <c r="E6" i="18" s="1"/>
  <c r="T10" i="18"/>
  <c r="S10" i="18"/>
  <c r="R10" i="18"/>
  <c r="V10" i="18"/>
  <c r="U10" i="18"/>
  <c r="W10" i="18" s="1"/>
  <c r="AB13" i="18"/>
  <c r="AA13" i="18"/>
  <c r="Z13" i="18"/>
  <c r="Y13" i="18"/>
  <c r="X13" i="18"/>
  <c r="N8" i="18"/>
  <c r="P8" i="18"/>
  <c r="O8" i="18"/>
  <c r="M8" i="18"/>
  <c r="L8" i="18"/>
  <c r="T7" i="18"/>
  <c r="S7" i="18"/>
  <c r="R7" i="18"/>
  <c r="V7" i="18"/>
  <c r="U7" i="18"/>
  <c r="AD8" i="18"/>
  <c r="AH8" i="18"/>
  <c r="AG8" i="18"/>
  <c r="AF8" i="18"/>
  <c r="AE8" i="18"/>
  <c r="X11" i="18"/>
  <c r="F11" i="18"/>
  <c r="E11" i="18" s="1"/>
  <c r="V12" i="18"/>
  <c r="R11" i="18"/>
  <c r="F7" i="18"/>
  <c r="E7" i="18" s="1"/>
  <c r="S8" i="18"/>
  <c r="G6" i="18"/>
  <c r="AB10" i="18"/>
  <c r="X10" i="18"/>
  <c r="AA10" i="18"/>
  <c r="Z10" i="18"/>
  <c r="Y10" i="18"/>
  <c r="AC10" i="18" s="1"/>
  <c r="J10" i="18"/>
  <c r="I10" i="18"/>
  <c r="H10" i="18"/>
  <c r="G10" i="18"/>
  <c r="F10" i="18"/>
  <c r="E10" i="18" s="1"/>
  <c r="J9" i="18"/>
  <c r="I9" i="18"/>
  <c r="H9" i="18"/>
  <c r="G9" i="18"/>
  <c r="F9" i="18"/>
  <c r="E9" i="18" s="1"/>
  <c r="T6" i="18"/>
  <c r="S6" i="18"/>
  <c r="R6" i="18"/>
  <c r="V6" i="18"/>
  <c r="U6" i="18"/>
  <c r="AB12" i="18"/>
  <c r="AA12" i="18"/>
  <c r="X12" i="18"/>
  <c r="Z12" i="18"/>
  <c r="Y12" i="18"/>
  <c r="AB7" i="18"/>
  <c r="AA7" i="18"/>
  <c r="X7" i="18"/>
  <c r="Z7" i="18"/>
  <c r="Y7" i="18"/>
  <c r="Y11" i="18"/>
  <c r="R12" i="18"/>
  <c r="AE11" i="18"/>
  <c r="S11" i="18"/>
  <c r="W11" i="18" s="1"/>
  <c r="G7" i="18"/>
  <c r="H6" i="18"/>
  <c r="N5" i="18"/>
  <c r="P5" i="18"/>
  <c r="O5" i="18"/>
  <c r="M5" i="18"/>
  <c r="L5" i="18"/>
  <c r="N13" i="18"/>
  <c r="P13" i="18"/>
  <c r="O13" i="18"/>
  <c r="M13" i="18"/>
  <c r="L13" i="18"/>
  <c r="AB8" i="18"/>
  <c r="AA8" i="18"/>
  <c r="Z8" i="18"/>
  <c r="Y8" i="18"/>
  <c r="X8" i="18"/>
  <c r="Z11" i="18"/>
  <c r="AE9" i="18"/>
  <c r="AI9" i="18" s="1"/>
  <c r="S12" i="18"/>
  <c r="AG11" i="18"/>
  <c r="H7" i="18"/>
  <c r="L11" i="18"/>
  <c r="I6" i="18"/>
  <c r="AD10" i="18"/>
  <c r="AG10" i="18"/>
  <c r="AH10" i="18"/>
  <c r="AF10" i="18"/>
  <c r="AE10" i="18"/>
  <c r="P6" i="18"/>
  <c r="O6" i="18"/>
  <c r="M6" i="18"/>
  <c r="N6" i="18"/>
  <c r="L6" i="18"/>
  <c r="X6" i="18"/>
  <c r="AB6" i="18"/>
  <c r="AA6" i="18"/>
  <c r="Z6" i="18"/>
  <c r="Y6" i="18"/>
  <c r="J8" i="18"/>
  <c r="I8" i="18"/>
  <c r="H8" i="18"/>
  <c r="G8" i="18"/>
  <c r="F8" i="18"/>
  <c r="E8" i="18" s="1"/>
  <c r="G15" i="18"/>
  <c r="S15" i="18"/>
  <c r="O23" i="18"/>
  <c r="I16" i="18"/>
  <c r="P38" i="18"/>
  <c r="S37" i="18"/>
  <c r="U37" i="18"/>
  <c r="G36" i="18"/>
  <c r="L38" i="18"/>
  <c r="I39" i="18"/>
  <c r="H36" i="18"/>
  <c r="J36" i="18"/>
  <c r="AB38" i="18"/>
  <c r="AA38" i="18"/>
  <c r="Z38" i="18"/>
  <c r="X38" i="18"/>
  <c r="Y38" i="18"/>
  <c r="T38" i="18"/>
  <c r="S38" i="18"/>
  <c r="U38" i="18"/>
  <c r="R38" i="18"/>
  <c r="V38" i="18"/>
  <c r="T37" i="18"/>
  <c r="J39" i="18"/>
  <c r="V36" i="18"/>
  <c r="U36" i="18"/>
  <c r="T36" i="18"/>
  <c r="S36" i="18"/>
  <c r="R36" i="18"/>
  <c r="AD38" i="18"/>
  <c r="AG38" i="18"/>
  <c r="AE38" i="18"/>
  <c r="AH38" i="18"/>
  <c r="AF38" i="18"/>
  <c r="AE37" i="18"/>
  <c r="AD37" i="18"/>
  <c r="AH37" i="18"/>
  <c r="AF37" i="18"/>
  <c r="AG37" i="18"/>
  <c r="M38" i="18"/>
  <c r="V37" i="18"/>
  <c r="F39" i="18"/>
  <c r="E39" i="18" s="1"/>
  <c r="V35" i="18"/>
  <c r="U35" i="18"/>
  <c r="T35" i="18"/>
  <c r="S35" i="18"/>
  <c r="R35" i="18"/>
  <c r="AF36" i="18"/>
  <c r="AE36" i="18"/>
  <c r="AD36" i="18"/>
  <c r="AG36" i="18"/>
  <c r="AH36" i="18"/>
  <c r="J38" i="18"/>
  <c r="I38" i="18"/>
  <c r="H38" i="18"/>
  <c r="G38" i="18"/>
  <c r="F38" i="18"/>
  <c r="E38" i="18" s="1"/>
  <c r="AG35" i="18"/>
  <c r="AH35" i="18"/>
  <c r="AF35" i="18"/>
  <c r="AE35" i="18"/>
  <c r="AD35" i="18"/>
  <c r="X36" i="18"/>
  <c r="Z36" i="18"/>
  <c r="AB36" i="18"/>
  <c r="AA36" i="18"/>
  <c r="Y36" i="18"/>
  <c r="AB37" i="18"/>
  <c r="AA37" i="18"/>
  <c r="Y37" i="18"/>
  <c r="Z37" i="18"/>
  <c r="X37" i="18"/>
  <c r="M36" i="18"/>
  <c r="P36" i="18"/>
  <c r="L36" i="18"/>
  <c r="N36" i="18"/>
  <c r="O36" i="18"/>
  <c r="S39" i="18"/>
  <c r="T39" i="18"/>
  <c r="R39" i="18"/>
  <c r="V39" i="18"/>
  <c r="U39" i="18"/>
  <c r="P39" i="18"/>
  <c r="O39" i="18"/>
  <c r="N39" i="18"/>
  <c r="M39" i="18"/>
  <c r="L39" i="18"/>
  <c r="N38" i="18"/>
  <c r="G39" i="18"/>
  <c r="R37" i="18"/>
  <c r="J37" i="18"/>
  <c r="I37" i="18"/>
  <c r="H37" i="18"/>
  <c r="F37" i="18"/>
  <c r="E37" i="18" s="1"/>
  <c r="G37" i="18"/>
  <c r="O38" i="18"/>
  <c r="F36" i="18"/>
  <c r="E36" i="18" s="1"/>
  <c r="H39" i="18"/>
  <c r="N35" i="18"/>
  <c r="M35" i="18"/>
  <c r="L35" i="18"/>
  <c r="O35" i="18"/>
  <c r="P35" i="18"/>
  <c r="F35" i="18"/>
  <c r="J35" i="18"/>
  <c r="H35" i="18"/>
  <c r="I35" i="18"/>
  <c r="G35" i="18"/>
  <c r="L37" i="18"/>
  <c r="P37" i="18"/>
  <c r="O37" i="18"/>
  <c r="N37" i="18"/>
  <c r="M37" i="18"/>
  <c r="X35" i="18"/>
  <c r="AA35" i="18"/>
  <c r="AB35" i="18"/>
  <c r="Y35" i="18"/>
  <c r="Z35" i="18"/>
  <c r="AB39" i="18"/>
  <c r="AA39" i="18"/>
  <c r="Z39" i="18"/>
  <c r="Y39" i="18"/>
  <c r="X39" i="18"/>
  <c r="AH39" i="18"/>
  <c r="AD39" i="18"/>
  <c r="AG39" i="18"/>
  <c r="AF39" i="18"/>
  <c r="AE39" i="18"/>
  <c r="S25" i="18"/>
  <c r="U70" i="2"/>
  <c r="V25" i="18"/>
  <c r="U25" i="18"/>
  <c r="I25" i="18"/>
  <c r="H25" i="18"/>
  <c r="J25" i="18"/>
  <c r="G25" i="18"/>
  <c r="K25" i="18" s="1"/>
  <c r="AB25" i="18"/>
  <c r="Y25" i="18"/>
  <c r="Z25" i="18"/>
  <c r="AA25" i="18"/>
  <c r="AF25" i="18"/>
  <c r="AG25" i="18"/>
  <c r="AH25" i="18"/>
  <c r="AE25" i="18"/>
  <c r="P25" i="18"/>
  <c r="M25" i="18"/>
  <c r="O25" i="18"/>
  <c r="N25" i="18"/>
  <c r="T25" i="18"/>
  <c r="F25" i="18"/>
  <c r="E25" i="18" s="1"/>
  <c r="L15" i="18"/>
  <c r="M15" i="18"/>
  <c r="O15" i="18"/>
  <c r="N15" i="18"/>
  <c r="P15" i="18"/>
  <c r="I15" i="18"/>
  <c r="J15" i="18"/>
  <c r="F15" i="18"/>
  <c r="H15" i="18"/>
  <c r="R15" i="18"/>
  <c r="V15" i="18"/>
  <c r="U15" i="18"/>
  <c r="T15" i="18"/>
  <c r="U282" i="21"/>
  <c r="V53" i="2"/>
  <c r="U334" i="21"/>
  <c r="U331" i="21"/>
  <c r="W39" i="11"/>
  <c r="V39" i="11"/>
  <c r="V105" i="21"/>
  <c r="V282" i="21"/>
  <c r="T105" i="21"/>
  <c r="W12" i="2"/>
  <c r="U69" i="2"/>
  <c r="V69" i="2"/>
  <c r="X105" i="21"/>
  <c r="T12" i="2"/>
  <c r="W105" i="21"/>
  <c r="X282" i="21"/>
  <c r="T282" i="21"/>
  <c r="U12" i="2"/>
  <c r="X69" i="2"/>
  <c r="W69" i="2"/>
  <c r="V12" i="2"/>
  <c r="X62" i="2"/>
  <c r="V62" i="2"/>
  <c r="W62" i="11"/>
  <c r="T53" i="2"/>
  <c r="U72" i="2"/>
  <c r="W62" i="2"/>
  <c r="V72" i="2"/>
  <c r="X6" i="2"/>
  <c r="T62" i="2"/>
  <c r="U232" i="21"/>
  <c r="W72" i="2"/>
  <c r="U233" i="21"/>
  <c r="W232" i="21"/>
  <c r="W66" i="2"/>
  <c r="U16" i="21"/>
  <c r="W16" i="21"/>
  <c r="T16" i="21"/>
  <c r="X233" i="21"/>
  <c r="V16" i="21"/>
  <c r="V233" i="21"/>
  <c r="W233" i="21"/>
  <c r="X39" i="11"/>
  <c r="X34" i="2"/>
  <c r="U66" i="2"/>
  <c r="V66" i="2"/>
  <c r="T39" i="11"/>
  <c r="X66" i="2"/>
  <c r="V48" i="2"/>
  <c r="U34" i="2"/>
  <c r="V283" i="21"/>
  <c r="X334" i="21"/>
  <c r="W176" i="21"/>
  <c r="V176" i="21"/>
  <c r="X176" i="21"/>
  <c r="X366" i="21"/>
  <c r="W260" i="21"/>
  <c r="T331" i="21"/>
  <c r="X331" i="21"/>
  <c r="T72" i="2"/>
  <c r="W331" i="21"/>
  <c r="X6" i="21"/>
  <c r="V255" i="21"/>
  <c r="X19" i="2"/>
  <c r="X255" i="21"/>
  <c r="T255" i="21"/>
  <c r="W255" i="21"/>
  <c r="X35" i="2"/>
  <c r="T102" i="11"/>
  <c r="W35" i="2"/>
  <c r="V102" i="11"/>
  <c r="W102" i="11"/>
  <c r="W73" i="2"/>
  <c r="T35" i="2"/>
  <c r="X102" i="11"/>
  <c r="V59" i="2"/>
  <c r="V73" i="2"/>
  <c r="X73" i="2"/>
  <c r="T73" i="2"/>
  <c r="V35" i="2"/>
  <c r="U366" i="21"/>
  <c r="T28" i="2"/>
  <c r="V28" i="2"/>
  <c r="T55" i="2"/>
  <c r="X253" i="21"/>
  <c r="X30" i="2"/>
  <c r="V253" i="21"/>
  <c r="U26" i="21"/>
  <c r="U253" i="21"/>
  <c r="W366" i="21"/>
  <c r="X58" i="2"/>
  <c r="U6" i="21"/>
  <c r="T6" i="21"/>
  <c r="W6" i="21"/>
  <c r="T26" i="21"/>
  <c r="T366" i="21"/>
  <c r="X26" i="21"/>
  <c r="T253" i="21"/>
  <c r="U19" i="18"/>
  <c r="U52" i="2"/>
  <c r="V47" i="2"/>
  <c r="V60" i="2"/>
  <c r="X60" i="2"/>
  <c r="T283" i="21"/>
  <c r="X48" i="2"/>
  <c r="T60" i="2"/>
  <c r="T52" i="2"/>
  <c r="X283" i="21"/>
  <c r="X42" i="2"/>
  <c r="W60" i="2"/>
  <c r="U20" i="21"/>
  <c r="V279" i="21"/>
  <c r="W52" i="2"/>
  <c r="T334" i="21"/>
  <c r="V55" i="2"/>
  <c r="T48" i="2"/>
  <c r="X279" i="21"/>
  <c r="U42" i="2"/>
  <c r="U22" i="2"/>
  <c r="X20" i="21"/>
  <c r="U283" i="21"/>
  <c r="U48" i="2"/>
  <c r="X52" i="2"/>
  <c r="T47" i="2"/>
  <c r="T279" i="21"/>
  <c r="T22" i="2"/>
  <c r="W47" i="2"/>
  <c r="V20" i="21"/>
  <c r="U62" i="11"/>
  <c r="U43" i="2"/>
  <c r="V334" i="21"/>
  <c r="U47" i="2"/>
  <c r="U279" i="21"/>
  <c r="T62" i="11"/>
  <c r="X62" i="11"/>
  <c r="U38" i="2"/>
  <c r="W55" i="2"/>
  <c r="U55" i="2"/>
  <c r="W20" i="21"/>
  <c r="U45" i="2"/>
  <c r="W28" i="2"/>
  <c r="T70" i="2"/>
  <c r="T6" i="2"/>
  <c r="U58" i="2"/>
  <c r="W281" i="21"/>
  <c r="V6" i="2"/>
  <c r="X68" i="2"/>
  <c r="U54" i="2"/>
  <c r="W54" i="2"/>
  <c r="W58" i="2"/>
  <c r="X28" i="2"/>
  <c r="T54" i="2"/>
  <c r="W68" i="2"/>
  <c r="V68" i="2"/>
  <c r="T58" i="2"/>
  <c r="X54" i="2"/>
  <c r="U6" i="2"/>
  <c r="T68" i="2"/>
  <c r="X10" i="2"/>
  <c r="V284" i="21"/>
  <c r="W38" i="2"/>
  <c r="V193" i="21"/>
  <c r="U260" i="21"/>
  <c r="X232" i="21"/>
  <c r="U281" i="21"/>
  <c r="X11" i="2"/>
  <c r="V10" i="2"/>
  <c r="T38" i="2"/>
  <c r="U193" i="21"/>
  <c r="X260" i="21"/>
  <c r="T232" i="21"/>
  <c r="X37" i="2"/>
  <c r="V259" i="21"/>
  <c r="U10" i="2"/>
  <c r="T10" i="2"/>
  <c r="V38" i="2"/>
  <c r="W259" i="21"/>
  <c r="X70" i="2"/>
  <c r="V70" i="2"/>
  <c r="V19" i="18"/>
  <c r="V11" i="2"/>
  <c r="U37" i="2"/>
  <c r="T318" i="21"/>
  <c r="U318" i="21"/>
  <c r="V281" i="21"/>
  <c r="T37" i="2"/>
  <c r="T193" i="21"/>
  <c r="V260" i="21"/>
  <c r="U11" i="2"/>
  <c r="X281" i="21"/>
  <c r="T259" i="21"/>
  <c r="V37" i="2"/>
  <c r="W193" i="21"/>
  <c r="T11" i="2"/>
  <c r="V26" i="21"/>
  <c r="T59" i="2"/>
  <c r="X317" i="21"/>
  <c r="W54" i="11"/>
  <c r="X33" i="2"/>
  <c r="V19" i="2"/>
  <c r="W19" i="2"/>
  <c r="U59" i="2"/>
  <c r="T33" i="2"/>
  <c r="T176" i="21"/>
  <c r="T314" i="21"/>
  <c r="W314" i="21"/>
  <c r="W65" i="2"/>
  <c r="U259" i="21"/>
  <c r="X59" i="2"/>
  <c r="V43" i="2"/>
  <c r="W33" i="2"/>
  <c r="U19" i="2"/>
  <c r="V41" i="2"/>
  <c r="V317" i="21"/>
  <c r="W317" i="21"/>
  <c r="V33" i="2"/>
  <c r="U317" i="21"/>
  <c r="AH26" i="18"/>
  <c r="T109" i="21"/>
  <c r="U109" i="21"/>
  <c r="U250" i="21"/>
  <c r="W45" i="2"/>
  <c r="U41" i="2"/>
  <c r="T39" i="2"/>
  <c r="T161" i="21"/>
  <c r="O24" i="18"/>
  <c r="S19" i="18"/>
  <c r="X25" i="18"/>
  <c r="W109" i="21"/>
  <c r="V22" i="2"/>
  <c r="W22" i="2"/>
  <c r="V45" i="2"/>
  <c r="W41" i="2"/>
  <c r="X41" i="2"/>
  <c r="R25" i="18"/>
  <c r="X45" i="2"/>
  <c r="X109" i="21"/>
  <c r="V42" i="2"/>
  <c r="W42" i="2"/>
  <c r="V109" i="21"/>
  <c r="U249" i="21"/>
  <c r="T249" i="21"/>
  <c r="X249" i="21"/>
  <c r="X71" i="2"/>
  <c r="T71" i="2"/>
  <c r="W254" i="21"/>
  <c r="U254" i="21"/>
  <c r="X254" i="21"/>
  <c r="V254" i="21"/>
  <c r="X53" i="2"/>
  <c r="U53" i="2"/>
  <c r="T284" i="21"/>
  <c r="X284" i="21"/>
  <c r="N24" i="18"/>
  <c r="V71" i="2"/>
  <c r="W284" i="21"/>
  <c r="W318" i="21"/>
  <c r="V318" i="21"/>
  <c r="W286" i="21"/>
  <c r="V286" i="21"/>
  <c r="T286" i="21"/>
  <c r="U286" i="21"/>
  <c r="X286" i="21"/>
  <c r="T65" i="2"/>
  <c r="U65" i="2"/>
  <c r="V65" i="2"/>
  <c r="V314" i="21"/>
  <c r="X314" i="21"/>
  <c r="R19" i="18"/>
  <c r="T19" i="18"/>
  <c r="V196" i="21"/>
  <c r="U71" i="2"/>
  <c r="L25" i="18"/>
  <c r="V249" i="21"/>
  <c r="AF24" i="18"/>
  <c r="H19" i="18"/>
  <c r="W249" i="21"/>
  <c r="W30" i="2"/>
  <c r="AH24" i="18"/>
  <c r="H24" i="18"/>
  <c r="T261" i="21"/>
  <c r="U261" i="21"/>
  <c r="T250" i="21"/>
  <c r="U44" i="2"/>
  <c r="V44" i="2"/>
  <c r="T44" i="2"/>
  <c r="W44" i="2"/>
  <c r="X44" i="2"/>
  <c r="V188" i="21"/>
  <c r="X188" i="21"/>
  <c r="W188" i="21"/>
  <c r="U188" i="21"/>
  <c r="T69" i="21"/>
  <c r="X69" i="21"/>
  <c r="W69" i="21"/>
  <c r="U69" i="21"/>
  <c r="V69" i="21"/>
  <c r="X250" i="21"/>
  <c r="U30" i="2"/>
  <c r="T57" i="2"/>
  <c r="V64" i="2"/>
  <c r="T64" i="2"/>
  <c r="X64" i="2"/>
  <c r="W64" i="2"/>
  <c r="U64" i="2"/>
  <c r="W198" i="21"/>
  <c r="X198" i="21"/>
  <c r="T198" i="21"/>
  <c r="U198" i="21"/>
  <c r="V198" i="21"/>
  <c r="X196" i="21"/>
  <c r="U196" i="21"/>
  <c r="W196" i="21"/>
  <c r="U197" i="21"/>
  <c r="X197" i="21"/>
  <c r="W197" i="21"/>
  <c r="V197" i="21"/>
  <c r="I21" i="18"/>
  <c r="W40" i="2"/>
  <c r="T40" i="2"/>
  <c r="X40" i="2"/>
  <c r="U32" i="2"/>
  <c r="W32" i="2"/>
  <c r="X32" i="2"/>
  <c r="V32" i="2"/>
  <c r="T32" i="2"/>
  <c r="X263" i="21"/>
  <c r="T263" i="21"/>
  <c r="U263" i="21"/>
  <c r="V263" i="21"/>
  <c r="W263" i="21"/>
  <c r="V160" i="21"/>
  <c r="U160" i="21"/>
  <c r="X160" i="21"/>
  <c r="W160" i="21"/>
  <c r="T54" i="11"/>
  <c r="U54" i="11"/>
  <c r="T160" i="21"/>
  <c r="T30" i="2"/>
  <c r="V40" i="2"/>
  <c r="V23" i="2"/>
  <c r="W23" i="2"/>
  <c r="X23" i="2"/>
  <c r="T23" i="2"/>
  <c r="U23" i="2"/>
  <c r="U39" i="2"/>
  <c r="W39" i="2"/>
  <c r="X39" i="2"/>
  <c r="W34" i="2"/>
  <c r="T34" i="2"/>
  <c r="X63" i="2"/>
  <c r="U63" i="2"/>
  <c r="T63" i="2"/>
  <c r="W250" i="21"/>
  <c r="W63" i="2"/>
  <c r="W319" i="21"/>
  <c r="T319" i="21"/>
  <c r="U319" i="21"/>
  <c r="V319" i="21"/>
  <c r="X319" i="21"/>
  <c r="W161" i="21"/>
  <c r="V161" i="21"/>
  <c r="X161" i="21"/>
  <c r="V7" i="2"/>
  <c r="T7" i="2"/>
  <c r="W7" i="2"/>
  <c r="X7" i="2"/>
  <c r="U7" i="2"/>
  <c r="U40" i="2"/>
  <c r="U57" i="2"/>
  <c r="W57" i="2"/>
  <c r="V57" i="2"/>
  <c r="W261" i="21"/>
  <c r="V261" i="21"/>
  <c r="V54" i="11"/>
  <c r="AG15" i="18"/>
  <c r="T36" i="2"/>
  <c r="V36" i="2"/>
  <c r="W36" i="2"/>
  <c r="X36" i="2"/>
  <c r="U36" i="2"/>
  <c r="W43" i="2"/>
  <c r="X43" i="2"/>
  <c r="V171" i="21"/>
  <c r="X171" i="21"/>
  <c r="W171" i="21"/>
  <c r="U171" i="21"/>
  <c r="G17" i="18"/>
  <c r="H22" i="18"/>
  <c r="J23" i="18"/>
  <c r="I24" i="18"/>
  <c r="AH21" i="18"/>
  <c r="G19" i="18"/>
  <c r="F24" i="18"/>
  <c r="E24" i="18" s="1"/>
  <c r="AA24" i="18"/>
  <c r="I18" i="18"/>
  <c r="Y23" i="18"/>
  <c r="G26" i="18"/>
  <c r="J19" i="18"/>
  <c r="AB23" i="18"/>
  <c r="AF15" i="18"/>
  <c r="L21" i="18"/>
  <c r="X23" i="18"/>
  <c r="R18" i="18"/>
  <c r="U26" i="18"/>
  <c r="P16" i="18"/>
  <c r="U21" i="18"/>
  <c r="Y20" i="18"/>
  <c r="L16" i="18"/>
  <c r="L24" i="18"/>
  <c r="P24" i="18"/>
  <c r="AE15" i="18"/>
  <c r="M24" i="18"/>
  <c r="M16" i="18"/>
  <c r="AE17" i="18"/>
  <c r="O16" i="18"/>
  <c r="J17" i="18"/>
  <c r="AH19" i="18"/>
  <c r="P20" i="18"/>
  <c r="I26" i="18"/>
  <c r="AD15" i="18"/>
  <c r="AD21" i="18"/>
  <c r="AE26" i="18"/>
  <c r="W64" i="21"/>
  <c r="V64" i="21"/>
  <c r="T64" i="21"/>
  <c r="U64" i="21"/>
  <c r="X64" i="21"/>
  <c r="X199" i="21"/>
  <c r="U199" i="21"/>
  <c r="V199" i="21"/>
  <c r="T199" i="21"/>
  <c r="W199" i="21"/>
  <c r="V222" i="21"/>
  <c r="W222" i="21"/>
  <c r="T222" i="21"/>
  <c r="X222" i="21"/>
  <c r="U222" i="21"/>
  <c r="T180" i="21"/>
  <c r="X180" i="21"/>
  <c r="W180" i="21"/>
  <c r="U180" i="21"/>
  <c r="V180" i="21"/>
  <c r="W21" i="2"/>
  <c r="X21" i="2"/>
  <c r="T21" i="2"/>
  <c r="U21" i="2"/>
  <c r="V21" i="2"/>
  <c r="V26" i="18"/>
  <c r="Z23" i="18"/>
  <c r="AD26" i="18"/>
  <c r="X278" i="21"/>
  <c r="W278" i="21"/>
  <c r="T278" i="21"/>
  <c r="U278" i="21"/>
  <c r="V278" i="21"/>
  <c r="V42" i="21"/>
  <c r="X42" i="21"/>
  <c r="U42" i="21"/>
  <c r="W42" i="21"/>
  <c r="T42" i="21"/>
  <c r="V54" i="21"/>
  <c r="W54" i="21"/>
  <c r="X54" i="21"/>
  <c r="T54" i="21"/>
  <c r="U54" i="21"/>
  <c r="W190" i="21"/>
  <c r="U190" i="21"/>
  <c r="V190" i="21"/>
  <c r="T190" i="21"/>
  <c r="X190" i="21"/>
  <c r="T43" i="21"/>
  <c r="U43" i="21"/>
  <c r="V43" i="21"/>
  <c r="X43" i="21"/>
  <c r="W43" i="21"/>
  <c r="G20" i="18"/>
  <c r="M19" i="18"/>
  <c r="F22" i="18"/>
  <c r="E22" i="18" s="1"/>
  <c r="AF21" i="18"/>
  <c r="U46" i="2"/>
  <c r="T46" i="2"/>
  <c r="V46" i="2"/>
  <c r="X46" i="2"/>
  <c r="W46" i="2"/>
  <c r="T26" i="18"/>
  <c r="V189" i="21"/>
  <c r="U189" i="21"/>
  <c r="W189" i="21"/>
  <c r="X189" i="21"/>
  <c r="T189" i="21"/>
  <c r="V280" i="21"/>
  <c r="X280" i="21"/>
  <c r="W280" i="21"/>
  <c r="T280" i="21"/>
  <c r="U280" i="21"/>
  <c r="J26" i="18"/>
  <c r="AD24" i="18"/>
  <c r="AD17" i="18"/>
  <c r="J21" i="18"/>
  <c r="AG22" i="18"/>
  <c r="U8" i="21"/>
  <c r="V8" i="21"/>
  <c r="W8" i="21"/>
  <c r="T8" i="21"/>
  <c r="X8" i="21"/>
  <c r="AG20" i="18"/>
  <c r="N20" i="18"/>
  <c r="AD18" i="18"/>
  <c r="T21" i="18"/>
  <c r="J18" i="18"/>
  <c r="O21" i="18"/>
  <c r="X267" i="21"/>
  <c r="U267" i="21"/>
  <c r="V267" i="21"/>
  <c r="T267" i="21"/>
  <c r="W267" i="21"/>
  <c r="S26" i="18"/>
  <c r="AF26" i="18"/>
  <c r="R26" i="18"/>
  <c r="W95" i="21"/>
  <c r="X95" i="21"/>
  <c r="V95" i="21"/>
  <c r="U95" i="21"/>
  <c r="T95" i="21"/>
  <c r="U67" i="2"/>
  <c r="T67" i="2"/>
  <c r="X67" i="2"/>
  <c r="W67" i="2"/>
  <c r="V67" i="2"/>
  <c r="S22" i="18"/>
  <c r="H23" i="18"/>
  <c r="P21" i="18"/>
  <c r="L18" i="18"/>
  <c r="P26" i="18"/>
  <c r="M26" i="18"/>
  <c r="O26" i="18"/>
  <c r="F23" i="18"/>
  <c r="E23" i="18" s="1"/>
  <c r="I19" i="18"/>
  <c r="AA23" i="18"/>
  <c r="I22" i="18"/>
  <c r="M21" i="18"/>
  <c r="N19" i="18"/>
  <c r="Z20" i="18"/>
  <c r="F18" i="18"/>
  <c r="E18" i="18" s="1"/>
  <c r="F19" i="18"/>
  <c r="E19" i="18" s="1"/>
  <c r="H21" i="18"/>
  <c r="L19" i="18"/>
  <c r="G22" i="18"/>
  <c r="AD19" i="18"/>
  <c r="AF22" i="18"/>
  <c r="J22" i="18"/>
  <c r="O19" i="18"/>
  <c r="F17" i="18"/>
  <c r="E17" i="18" s="1"/>
  <c r="AG19" i="18"/>
  <c r="H26" i="18"/>
  <c r="AH17" i="18"/>
  <c r="G24" i="18"/>
  <c r="AF19" i="18"/>
  <c r="I17" i="18"/>
  <c r="AE24" i="18"/>
  <c r="AD25" i="18"/>
  <c r="O20" i="18"/>
  <c r="N18" i="18"/>
  <c r="U20" i="18"/>
  <c r="F21" i="18"/>
  <c r="E21" i="18" s="1"/>
  <c r="AG21" i="18"/>
  <c r="L26" i="18"/>
  <c r="R21" i="18"/>
  <c r="AE21" i="18"/>
  <c r="N21" i="18"/>
  <c r="I23" i="18"/>
  <c r="G21" i="18"/>
  <c r="K21" i="18" s="1"/>
  <c r="AB21" i="18"/>
  <c r="V21" i="18"/>
  <c r="AG23" i="18"/>
  <c r="F26" i="18"/>
  <c r="E26" i="18" s="1"/>
  <c r="U16" i="18"/>
  <c r="J20" i="18"/>
  <c r="AB16" i="18"/>
  <c r="V17" i="18"/>
  <c r="AG26" i="18"/>
  <c r="AH23" i="18"/>
  <c r="AD16" i="18"/>
  <c r="T16" i="18"/>
  <c r="H20" i="18"/>
  <c r="AE18" i="18"/>
  <c r="U23" i="18"/>
  <c r="R17" i="18"/>
  <c r="T17" i="18"/>
  <c r="V18" i="18"/>
  <c r="R22" i="18"/>
  <c r="AB24" i="18"/>
  <c r="U22" i="18"/>
  <c r="M20" i="18"/>
  <c r="AH18" i="18"/>
  <c r="AF18" i="18"/>
  <c r="T22" i="18"/>
  <c r="R23" i="18"/>
  <c r="S23" i="18"/>
  <c r="U18" i="18"/>
  <c r="AD23" i="18"/>
  <c r="Z18" i="18"/>
  <c r="H17" i="18"/>
  <c r="AE19" i="18"/>
  <c r="X18" i="18"/>
  <c r="AG18" i="18"/>
  <c r="N16" i="18"/>
  <c r="S17" i="18"/>
  <c r="J24" i="18"/>
  <c r="S21" i="18"/>
  <c r="N26" i="18"/>
  <c r="AD22" i="18"/>
  <c r="AE22" i="18"/>
  <c r="AH22" i="18"/>
  <c r="T18" i="18"/>
  <c r="F20" i="18"/>
  <c r="E20" i="18" s="1"/>
  <c r="S16" i="18"/>
  <c r="U17" i="18"/>
  <c r="V22" i="18"/>
  <c r="AF17" i="18"/>
  <c r="AG24" i="18"/>
  <c r="AE23" i="18"/>
  <c r="P18" i="18"/>
  <c r="V23" i="18"/>
  <c r="AA20" i="18"/>
  <c r="AF23" i="18"/>
  <c r="G23" i="18"/>
  <c r="K23" i="18" s="1"/>
  <c r="M18" i="18"/>
  <c r="V16" i="18"/>
  <c r="I20" i="18"/>
  <c r="L20" i="18"/>
  <c r="P17" i="18"/>
  <c r="N17" i="18"/>
  <c r="O17" i="18"/>
  <c r="L17" i="18"/>
  <c r="M17" i="18"/>
  <c r="S18" i="18"/>
  <c r="P19" i="18"/>
  <c r="AF20" i="18"/>
  <c r="X17" i="18"/>
  <c r="O18" i="18"/>
  <c r="H18" i="18"/>
  <c r="R16" i="18"/>
  <c r="T23" i="18"/>
  <c r="AG17" i="18"/>
  <c r="G18" i="18"/>
  <c r="AH15" i="18"/>
  <c r="Y26" i="18"/>
  <c r="X26" i="18"/>
  <c r="X22" i="18"/>
  <c r="Z22" i="18"/>
  <c r="AA22" i="18"/>
  <c r="AA16" i="18"/>
  <c r="Y16" i="18"/>
  <c r="X16" i="18"/>
  <c r="Y15" i="18"/>
  <c r="AA15" i="18"/>
  <c r="AB15" i="18"/>
  <c r="Z15" i="18"/>
  <c r="X15" i="18"/>
  <c r="G16" i="18"/>
  <c r="J16" i="18"/>
  <c r="F16" i="18"/>
  <c r="E16" i="18" s="1"/>
  <c r="H16" i="18"/>
  <c r="Z16" i="18"/>
  <c r="T20" i="18"/>
  <c r="Z24" i="18"/>
  <c r="S24" i="18"/>
  <c r="V24" i="18"/>
  <c r="R24" i="18"/>
  <c r="T24" i="18"/>
  <c r="X19" i="18"/>
  <c r="AA19" i="18"/>
  <c r="Y19" i="18"/>
  <c r="Z19" i="18"/>
  <c r="AD20" i="18"/>
  <c r="Z26" i="18"/>
  <c r="AF16" i="18"/>
  <c r="AE16" i="18"/>
  <c r="AG16" i="18"/>
  <c r="AH16" i="18"/>
  <c r="Y22" i="18"/>
  <c r="Y17" i="18"/>
  <c r="S20" i="18"/>
  <c r="N23" i="18"/>
  <c r="L23" i="18"/>
  <c r="M23" i="18"/>
  <c r="Y24" i="18"/>
  <c r="AB22" i="18"/>
  <c r="AB19" i="18"/>
  <c r="V20" i="18"/>
  <c r="X20" i="18"/>
  <c r="AB17" i="18"/>
  <c r="AA26" i="18"/>
  <c r="AB20" i="18"/>
  <c r="N22" i="18"/>
  <c r="P22" i="18"/>
  <c r="L22" i="18"/>
  <c r="O22" i="18"/>
  <c r="AA21" i="18"/>
  <c r="X21" i="18"/>
  <c r="Z21" i="18"/>
  <c r="Y21" i="18"/>
  <c r="AB26" i="18"/>
  <c r="Z17" i="18"/>
  <c r="AE20" i="18"/>
  <c r="AA17" i="18"/>
  <c r="X24" i="18"/>
  <c r="AA18" i="18"/>
  <c r="AB18" i="18"/>
  <c r="Y18" i="18"/>
  <c r="P23" i="18"/>
  <c r="M22" i="18"/>
  <c r="U24" i="18"/>
  <c r="R20" i="18"/>
  <c r="AH20" i="18"/>
  <c r="AC7" i="18" l="1"/>
  <c r="K9" i="18"/>
  <c r="Q8" i="18"/>
  <c r="AC9" i="18"/>
  <c r="L4" i="18"/>
  <c r="Q6" i="18"/>
  <c r="AC8" i="18"/>
  <c r="Q11" i="18"/>
  <c r="K7" i="18"/>
  <c r="W12" i="18"/>
  <c r="AC5" i="18"/>
  <c r="M4" i="18"/>
  <c r="AI13" i="18"/>
  <c r="J4" i="18"/>
  <c r="I4" i="18"/>
  <c r="H4" i="18"/>
  <c r="G4" i="18"/>
  <c r="F4" i="18"/>
  <c r="O4" i="18"/>
  <c r="W8" i="18"/>
  <c r="AB4" i="18"/>
  <c r="AA4" i="18"/>
  <c r="Z4" i="18"/>
  <c r="Y4" i="18"/>
  <c r="X4" i="18"/>
  <c r="AC6" i="18"/>
  <c r="AI11" i="18"/>
  <c r="AC12" i="18"/>
  <c r="K10" i="18"/>
  <c r="AI8" i="18"/>
  <c r="P4" i="18"/>
  <c r="Q9" i="18"/>
  <c r="AI6" i="18"/>
  <c r="T4" i="18"/>
  <c r="S4" i="18"/>
  <c r="R4" i="18"/>
  <c r="V4" i="18"/>
  <c r="U4" i="18"/>
  <c r="K6" i="18"/>
  <c r="K12" i="18"/>
  <c r="N4" i="18"/>
  <c r="K5" i="18"/>
  <c r="W13" i="18"/>
  <c r="AI10" i="18"/>
  <c r="Q5" i="18"/>
  <c r="AC11" i="18"/>
  <c r="AI12" i="18"/>
  <c r="W9" i="18"/>
  <c r="K8" i="18"/>
  <c r="Q13" i="18"/>
  <c r="AI5" i="18"/>
  <c r="K11" i="18"/>
  <c r="Q12" i="18"/>
  <c r="AD4" i="18"/>
  <c r="AH4" i="18"/>
  <c r="AG4" i="18"/>
  <c r="AF4" i="18"/>
  <c r="AE4" i="18"/>
  <c r="W6" i="18"/>
  <c r="W7" i="18"/>
  <c r="Q7" i="18"/>
  <c r="Q10" i="18"/>
  <c r="K22" i="18"/>
  <c r="K20" i="18"/>
  <c r="E15" i="18"/>
  <c r="AY27" i="18" s="1"/>
  <c r="BA27" i="18"/>
  <c r="K19" i="18"/>
  <c r="K17" i="18"/>
  <c r="K18" i="18"/>
  <c r="Q15" i="18"/>
  <c r="K16" i="18"/>
  <c r="K24" i="18"/>
  <c r="K15" i="18"/>
  <c r="AC36" i="18"/>
  <c r="AI37" i="18"/>
  <c r="W38" i="18"/>
  <c r="AC39" i="18"/>
  <c r="Q37" i="18"/>
  <c r="AC38" i="18"/>
  <c r="AI39" i="18"/>
  <c r="E35" i="18"/>
  <c r="AY40" i="18" s="1"/>
  <c r="BA40" i="18"/>
  <c r="K36" i="18"/>
  <c r="W37" i="18"/>
  <c r="AI36" i="18"/>
  <c r="K38" i="18"/>
  <c r="Q38" i="18"/>
  <c r="AI38" i="18"/>
  <c r="K37" i="18"/>
  <c r="K39" i="18"/>
  <c r="Q39" i="18"/>
  <c r="AC37" i="18"/>
  <c r="W35" i="18"/>
  <c r="Q36" i="18"/>
  <c r="AC35" i="18"/>
  <c r="AI35" i="18"/>
  <c r="K35" i="18"/>
  <c r="Q35" i="18"/>
  <c r="W36" i="18"/>
  <c r="AK37" i="18"/>
  <c r="AQ37" i="18"/>
  <c r="AN36" i="18"/>
  <c r="AK36" i="18"/>
  <c r="AQ36" i="18"/>
  <c r="AL36" i="18"/>
  <c r="AM36" i="18"/>
  <c r="AQ35" i="18"/>
  <c r="AQ38" i="18"/>
  <c r="AQ39" i="18"/>
  <c r="AK38" i="18"/>
  <c r="AK35" i="18"/>
  <c r="AK39" i="18"/>
  <c r="Q25" i="18"/>
  <c r="W15" i="18"/>
  <c r="AQ18" i="18"/>
  <c r="AQ25" i="18"/>
  <c r="AQ21" i="18"/>
  <c r="AQ24" i="18"/>
  <c r="AQ17" i="18"/>
  <c r="AQ9" i="18"/>
  <c r="AK9" i="18"/>
  <c r="AQ23" i="18"/>
  <c r="AQ26" i="18"/>
  <c r="AQ16" i="18"/>
  <c r="AQ15" i="18"/>
  <c r="AQ22" i="18"/>
  <c r="AQ19" i="18"/>
  <c r="AQ20" i="18"/>
  <c r="AQ10" i="18"/>
  <c r="AK6" i="18"/>
  <c r="AQ6" i="18"/>
  <c r="AQ13" i="18"/>
  <c r="AQ5" i="18"/>
  <c r="AK5" i="18"/>
  <c r="AQ7" i="18"/>
  <c r="AK8" i="18"/>
  <c r="AQ8" i="18"/>
  <c r="AQ12" i="18"/>
  <c r="AQ11" i="18"/>
  <c r="F28" i="18"/>
  <c r="AL35" i="18"/>
  <c r="AK25" i="18"/>
  <c r="U32" i="18"/>
  <c r="AM19" i="18"/>
  <c r="R32" i="18"/>
  <c r="AO13" i="18"/>
  <c r="AD29" i="18"/>
  <c r="AE32" i="18"/>
  <c r="AF32" i="18"/>
  <c r="W25" i="18"/>
  <c r="O30" i="18"/>
  <c r="AM25" i="18"/>
  <c r="Q24" i="18"/>
  <c r="U29" i="18"/>
  <c r="L29" i="18"/>
  <c r="AN35" i="18"/>
  <c r="AD33" i="18"/>
  <c r="AO39" i="18"/>
  <c r="AG32" i="18"/>
  <c r="AD32" i="18"/>
  <c r="AO37" i="18"/>
  <c r="AM35" i="18"/>
  <c r="H32" i="18"/>
  <c r="AO35" i="18"/>
  <c r="AF29" i="18"/>
  <c r="AH32" i="18"/>
  <c r="T32" i="18"/>
  <c r="W19" i="18"/>
  <c r="U30" i="18"/>
  <c r="Z32" i="18"/>
  <c r="G30" i="18"/>
  <c r="Y29" i="18"/>
  <c r="AG29" i="18"/>
  <c r="AE29" i="18"/>
  <c r="S32" i="18"/>
  <c r="AM39" i="18"/>
  <c r="AM38" i="18"/>
  <c r="AH29" i="18"/>
  <c r="V32" i="18"/>
  <c r="U33" i="18"/>
  <c r="AL25" i="18"/>
  <c r="V30" i="18"/>
  <c r="Z30" i="18"/>
  <c r="F29" i="18"/>
  <c r="AK7" i="18"/>
  <c r="F30" i="18"/>
  <c r="AA32" i="18"/>
  <c r="J33" i="18"/>
  <c r="M31" i="18"/>
  <c r="AO36" i="18"/>
  <c r="X32" i="18"/>
  <c r="AI24" i="18"/>
  <c r="AB32" i="18"/>
  <c r="R31" i="18"/>
  <c r="Z33" i="18"/>
  <c r="G29" i="18"/>
  <c r="L31" i="18"/>
  <c r="AE30" i="18"/>
  <c r="H29" i="18"/>
  <c r="H33" i="18"/>
  <c r="O31" i="18"/>
  <c r="N31" i="18"/>
  <c r="M30" i="18"/>
  <c r="J29" i="18"/>
  <c r="L33" i="18"/>
  <c r="P31" i="18"/>
  <c r="I30" i="18"/>
  <c r="H30" i="18"/>
  <c r="I29" i="18"/>
  <c r="Y32" i="18"/>
  <c r="J30" i="18"/>
  <c r="F32" i="18"/>
  <c r="AD30" i="18"/>
  <c r="G31" i="18"/>
  <c r="N29" i="18"/>
  <c r="G32" i="18"/>
  <c r="AL38" i="18"/>
  <c r="Z29" i="18"/>
  <c r="L30" i="18"/>
  <c r="P29" i="18"/>
  <c r="R30" i="18"/>
  <c r="X30" i="18"/>
  <c r="AO15" i="18"/>
  <c r="AF30" i="18"/>
  <c r="AN25" i="18"/>
  <c r="AM5" i="18"/>
  <c r="AM37" i="18"/>
  <c r="AH30" i="18"/>
  <c r="N30" i="18"/>
  <c r="M29" i="18"/>
  <c r="AN39" i="18"/>
  <c r="S30" i="18"/>
  <c r="T30" i="18"/>
  <c r="AG30" i="18"/>
  <c r="AL26" i="18"/>
  <c r="X29" i="18"/>
  <c r="I32" i="18"/>
  <c r="AB30" i="18"/>
  <c r="N32" i="18"/>
  <c r="L32" i="18"/>
  <c r="P32" i="18"/>
  <c r="O32" i="18"/>
  <c r="M32" i="18"/>
  <c r="O29" i="18"/>
  <c r="AB29" i="18"/>
  <c r="Y30" i="18"/>
  <c r="J32" i="18"/>
  <c r="AN38" i="18"/>
  <c r="S29" i="18"/>
  <c r="AK26" i="18"/>
  <c r="AA29" i="18"/>
  <c r="P30" i="18"/>
  <c r="AA30" i="18"/>
  <c r="R29" i="18"/>
  <c r="F33" i="18"/>
  <c r="H31" i="18"/>
  <c r="T29" i="18"/>
  <c r="V29" i="18"/>
  <c r="W39" i="18"/>
  <c r="AK20" i="18"/>
  <c r="K26" i="18"/>
  <c r="AN37" i="18"/>
  <c r="AK24" i="18"/>
  <c r="Q16" i="18"/>
  <c r="AL37" i="18"/>
  <c r="AO38" i="18"/>
  <c r="AL39" i="18"/>
  <c r="AO22" i="18"/>
  <c r="AI26" i="18"/>
  <c r="AK19" i="18"/>
  <c r="AI15" i="18"/>
  <c r="AC25" i="18"/>
  <c r="W16" i="18"/>
  <c r="AK23" i="18"/>
  <c r="AK17" i="18"/>
  <c r="I33" i="18"/>
  <c r="V33" i="18"/>
  <c r="I31" i="18"/>
  <c r="U31" i="18"/>
  <c r="J31" i="18"/>
  <c r="F31" i="18"/>
  <c r="AC23" i="18"/>
  <c r="W26" i="18"/>
  <c r="AL24" i="18"/>
  <c r="AM26" i="18"/>
  <c r="AI25" i="18"/>
  <c r="AK18" i="18"/>
  <c r="AL22" i="18"/>
  <c r="AL20" i="18"/>
  <c r="AM17" i="18"/>
  <c r="AK22" i="18"/>
  <c r="O33" i="18"/>
  <c r="AA33" i="18"/>
  <c r="H28" i="18"/>
  <c r="I28" i="18"/>
  <c r="J28" i="18"/>
  <c r="AB33" i="18"/>
  <c r="AN23" i="18"/>
  <c r="R33" i="18"/>
  <c r="S33" i="18"/>
  <c r="AG28" i="18"/>
  <c r="AF28" i="18"/>
  <c r="AD28" i="18"/>
  <c r="AH28" i="18"/>
  <c r="AE28" i="18"/>
  <c r="AE33" i="18"/>
  <c r="AO17" i="18"/>
  <c r="W21" i="18"/>
  <c r="Q26" i="18"/>
  <c r="AO24" i="18"/>
  <c r="AL19" i="18"/>
  <c r="G33" i="18"/>
  <c r="X31" i="18"/>
  <c r="Y31" i="18"/>
  <c r="Z31" i="18"/>
  <c r="AB31" i="18"/>
  <c r="AA31" i="18"/>
  <c r="T33" i="18"/>
  <c r="AF33" i="18"/>
  <c r="AK10" i="18"/>
  <c r="AO6" i="18"/>
  <c r="AO21" i="18"/>
  <c r="AO25" i="18"/>
  <c r="AL21" i="18"/>
  <c r="N33" i="18"/>
  <c r="AE31" i="18"/>
  <c r="AD31" i="18"/>
  <c r="AF31" i="18"/>
  <c r="AG31" i="18"/>
  <c r="AH31" i="18"/>
  <c r="AG33" i="18"/>
  <c r="AB28" i="18"/>
  <c r="Z28" i="18"/>
  <c r="AA28" i="18"/>
  <c r="X28" i="18"/>
  <c r="Y28" i="18"/>
  <c r="AN6" i="18"/>
  <c r="AL10" i="18"/>
  <c r="AK21" i="18"/>
  <c r="P33" i="18"/>
  <c r="T31" i="18"/>
  <c r="S31" i="18"/>
  <c r="AH33" i="18"/>
  <c r="X33" i="18"/>
  <c r="AO10" i="18"/>
  <c r="W17" i="18"/>
  <c r="M33" i="18"/>
  <c r="Y33" i="18"/>
  <c r="T28" i="18"/>
  <c r="R28" i="18"/>
  <c r="S28" i="18"/>
  <c r="U28" i="18"/>
  <c r="V28" i="18"/>
  <c r="AM22" i="18"/>
  <c r="L28" i="18"/>
  <c r="P28" i="18"/>
  <c r="N28" i="18"/>
  <c r="O28" i="18"/>
  <c r="M28" i="18"/>
  <c r="V31" i="18"/>
  <c r="AO18" i="18"/>
  <c r="Q21" i="18"/>
  <c r="AK16" i="18"/>
  <c r="AL18" i="18"/>
  <c r="AI22" i="18"/>
  <c r="W23" i="18"/>
  <c r="AK15" i="18"/>
  <c r="AM21" i="18"/>
  <c r="AN16" i="18"/>
  <c r="AO19" i="18"/>
  <c r="W22" i="18"/>
  <c r="AL16" i="18"/>
  <c r="AC17" i="18"/>
  <c r="Q20" i="18"/>
  <c r="AI21" i="18"/>
  <c r="Q19" i="18"/>
  <c r="AN20" i="18"/>
  <c r="W18" i="18"/>
  <c r="AM15" i="18"/>
  <c r="AO23" i="18"/>
  <c r="AO26" i="18"/>
  <c r="AI23" i="18"/>
  <c r="AL15" i="18"/>
  <c r="AO16" i="18"/>
  <c r="AM23" i="18"/>
  <c r="AL17" i="18"/>
  <c r="Q18" i="18"/>
  <c r="Q17" i="18"/>
  <c r="AI17" i="18"/>
  <c r="AC18" i="18"/>
  <c r="AO20" i="18"/>
  <c r="AI18" i="18"/>
  <c r="AC15" i="18"/>
  <c r="AI19" i="18"/>
  <c r="Q22" i="18"/>
  <c r="AM18" i="18"/>
  <c r="AM20" i="18"/>
  <c r="AM16" i="18"/>
  <c r="AM10" i="18"/>
  <c r="AM7" i="18"/>
  <c r="AM6" i="18"/>
  <c r="AN7" i="18"/>
  <c r="AO9" i="18"/>
  <c r="AL6" i="18"/>
  <c r="AM9" i="18"/>
  <c r="AO7" i="18"/>
  <c r="AL7" i="18"/>
  <c r="AO5" i="18"/>
  <c r="AN10" i="18"/>
  <c r="AN9" i="18"/>
  <c r="AN5" i="18"/>
  <c r="AM8" i="18"/>
  <c r="AN8" i="18"/>
  <c r="AL9" i="18"/>
  <c r="AT9" i="18" s="1"/>
  <c r="AN13" i="18"/>
  <c r="AM12" i="18"/>
  <c r="AN12" i="18"/>
  <c r="AL13" i="18"/>
  <c r="AM13" i="18"/>
  <c r="AU13" i="18" s="1"/>
  <c r="AL11" i="18"/>
  <c r="AL12" i="18"/>
  <c r="AL8" i="18"/>
  <c r="AO12" i="18"/>
  <c r="AC13" i="18"/>
  <c r="AM11" i="18"/>
  <c r="AO8" i="18"/>
  <c r="AN11" i="18"/>
  <c r="AK13" i="18"/>
  <c r="AS13" i="18" s="1"/>
  <c r="AK12" i="18"/>
  <c r="K13" i="18"/>
  <c r="AO11" i="18"/>
  <c r="AK11" i="18"/>
  <c r="AL5" i="18"/>
  <c r="AC22" i="18"/>
  <c r="AC20" i="18"/>
  <c r="AN24" i="18"/>
  <c r="AC26" i="18"/>
  <c r="AN22" i="18"/>
  <c r="AM24" i="18"/>
  <c r="AN26" i="18"/>
  <c r="AN21" i="18"/>
  <c r="AV21" i="18" s="1"/>
  <c r="AL23" i="18"/>
  <c r="AN19" i="18"/>
  <c r="W24" i="18"/>
  <c r="Q23" i="18"/>
  <c r="AC24" i="18"/>
  <c r="AC21" i="18"/>
  <c r="AC19" i="18"/>
  <c r="AN15" i="18"/>
  <c r="W20" i="18"/>
  <c r="AN18" i="18"/>
  <c r="AN17" i="18"/>
  <c r="AI20" i="18"/>
  <c r="AC16" i="18"/>
  <c r="AI16" i="18"/>
  <c r="AU39" i="18" l="1"/>
  <c r="AS38" i="18"/>
  <c r="Q4" i="18"/>
  <c r="K4" i="18"/>
  <c r="AU6" i="18"/>
  <c r="AW6" i="18"/>
  <c r="AC4" i="18"/>
  <c r="W4" i="18"/>
  <c r="AT6" i="18"/>
  <c r="AI4" i="18"/>
  <c r="BA14" i="18"/>
  <c r="BA42" i="18" s="1"/>
  <c r="E4" i="18"/>
  <c r="AY14" i="18" s="1"/>
  <c r="AY42" i="18" s="1"/>
  <c r="AV6" i="18"/>
  <c r="AV37" i="18"/>
  <c r="E41" i="18"/>
  <c r="AV12" i="18"/>
  <c r="AU12" i="18"/>
  <c r="AW12" i="18"/>
  <c r="AT12" i="18"/>
  <c r="AS12" i="18"/>
  <c r="AT35" i="18"/>
  <c r="AW35" i="18"/>
  <c r="AS37" i="18"/>
  <c r="AT39" i="18"/>
  <c r="AW37" i="18"/>
  <c r="AU37" i="18"/>
  <c r="AU36" i="18"/>
  <c r="AT37" i="18"/>
  <c r="AU35" i="18"/>
  <c r="AV35" i="18"/>
  <c r="AS36" i="18"/>
  <c r="AV38" i="18"/>
  <c r="AW38" i="18"/>
  <c r="AT38" i="18"/>
  <c r="AU38" i="18"/>
  <c r="AS35" i="18"/>
  <c r="AT36" i="18"/>
  <c r="AW39" i="18"/>
  <c r="AV39" i="18"/>
  <c r="AV36" i="18"/>
  <c r="AW36" i="18"/>
  <c r="AU10" i="18"/>
  <c r="AS39" i="18"/>
  <c r="AW8" i="18"/>
  <c r="AS6" i="18"/>
  <c r="AT7" i="18"/>
  <c r="AU8" i="18"/>
  <c r="AS9" i="18"/>
  <c r="AV9" i="18"/>
  <c r="AS7" i="18"/>
  <c r="AV8" i="18"/>
  <c r="AT8" i="18"/>
  <c r="AW10" i="18"/>
  <c r="AV10" i="18"/>
  <c r="AT10" i="18"/>
  <c r="AS10" i="18"/>
  <c r="AS19" i="18"/>
  <c r="AT24" i="18"/>
  <c r="E42" i="18"/>
  <c r="AV16" i="18"/>
  <c r="AT18" i="18"/>
  <c r="AW18" i="18"/>
  <c r="AS18" i="18"/>
  <c r="AV18" i="18"/>
  <c r="AU15" i="18"/>
  <c r="AU16" i="18"/>
  <c r="AS25" i="18"/>
  <c r="AW16" i="18"/>
  <c r="AS5" i="18"/>
  <c r="AU11" i="18"/>
  <c r="AU25" i="18"/>
  <c r="AT21" i="18"/>
  <c r="AS21" i="18"/>
  <c r="AU21" i="18"/>
  <c r="AW21" i="18"/>
  <c r="AS15" i="18"/>
  <c r="AT15" i="18"/>
  <c r="AV19" i="18"/>
  <c r="AS17" i="18"/>
  <c r="AW19" i="18"/>
  <c r="AT19" i="18"/>
  <c r="AV20" i="18"/>
  <c r="AU19" i="18"/>
  <c r="AW20" i="18"/>
  <c r="AT25" i="18"/>
  <c r="AW25" i="18"/>
  <c r="AV15" i="18"/>
  <c r="AW15" i="18"/>
  <c r="AU24" i="18"/>
  <c r="AS24" i="18"/>
  <c r="AV24" i="18"/>
  <c r="AW24" i="18"/>
  <c r="AU23" i="18"/>
  <c r="AS23" i="18"/>
  <c r="AT23" i="18"/>
  <c r="AV23" i="18"/>
  <c r="AT20" i="18"/>
  <c r="AS20" i="18"/>
  <c r="AU20" i="18"/>
  <c r="AV26" i="18"/>
  <c r="AW26" i="18"/>
  <c r="AV25" i="18"/>
  <c r="AU18" i="18"/>
  <c r="AW23" i="18"/>
  <c r="AT16" i="18"/>
  <c r="AW17" i="18"/>
  <c r="AU26" i="18"/>
  <c r="AS26" i="18"/>
  <c r="AV17" i="18"/>
  <c r="AT17" i="18"/>
  <c r="AS16" i="18"/>
  <c r="AU17" i="18"/>
  <c r="AT26" i="18"/>
  <c r="AT5" i="18"/>
  <c r="AU22" i="18"/>
  <c r="AT22" i="18"/>
  <c r="AW22" i="18"/>
  <c r="AV22" i="18"/>
  <c r="AS22" i="18"/>
  <c r="AQ4" i="18"/>
  <c r="AK4" i="18"/>
  <c r="AS11" i="18"/>
  <c r="AU5" i="18"/>
  <c r="AW5" i="18"/>
  <c r="AV11" i="18"/>
  <c r="AV5" i="18"/>
  <c r="AW11" i="18"/>
  <c r="AT11" i="18"/>
  <c r="AV7" i="18"/>
  <c r="AW7" i="18"/>
  <c r="AT13" i="18"/>
  <c r="AU9" i="18"/>
  <c r="AO4" i="18"/>
  <c r="AU7" i="18"/>
  <c r="AW13" i="18"/>
  <c r="AV13" i="18"/>
  <c r="AW9" i="18"/>
  <c r="AN4" i="18"/>
  <c r="AM4" i="18"/>
  <c r="AL4" i="18"/>
  <c r="AS8" i="18"/>
  <c r="AQ30" i="18"/>
  <c r="AQ33" i="18"/>
  <c r="AK28" i="18"/>
  <c r="AQ28" i="18"/>
  <c r="AQ32" i="18"/>
  <c r="AQ29" i="18"/>
  <c r="AQ31" i="18"/>
  <c r="AK33" i="18"/>
  <c r="AM32" i="18"/>
  <c r="AO32" i="18"/>
  <c r="AO30" i="18"/>
  <c r="AN32" i="18"/>
  <c r="AN30" i="18"/>
  <c r="AO29" i="18"/>
  <c r="AW29" i="18" s="1"/>
  <c r="AK29" i="18"/>
  <c r="AK30" i="18"/>
  <c r="AL31" i="18"/>
  <c r="AT31" i="18" s="1"/>
  <c r="AN33" i="18"/>
  <c r="AK32" i="18"/>
  <c r="AM30" i="18"/>
  <c r="AN29" i="18"/>
  <c r="AV29" i="18" s="1"/>
  <c r="AL30" i="18"/>
  <c r="AT30" i="18" s="1"/>
  <c r="AL32" i="18"/>
  <c r="AM33" i="18"/>
  <c r="AU33" i="18" s="1"/>
  <c r="AM29" i="18"/>
  <c r="AL29" i="18"/>
  <c r="AT29" i="18" s="1"/>
  <c r="AK31" i="18"/>
  <c r="AM28" i="18"/>
  <c r="AL33" i="18"/>
  <c r="AO31" i="18"/>
  <c r="AM31" i="18"/>
  <c r="AN31" i="18"/>
  <c r="AL28" i="18"/>
  <c r="AO33" i="18"/>
  <c r="AO28" i="18"/>
  <c r="Q33" i="18"/>
  <c r="AN28" i="18"/>
  <c r="AV28" i="18" l="1"/>
  <c r="AS29" i="18"/>
  <c r="AW30" i="18"/>
  <c r="AU30" i="18"/>
  <c r="AS30" i="18"/>
  <c r="AV30" i="18"/>
  <c r="AT4" i="18"/>
  <c r="AW4" i="18"/>
  <c r="AU4" i="18"/>
  <c r="AS4" i="18"/>
  <c r="AV4" i="18"/>
  <c r="AV31" i="18"/>
  <c r="AU29" i="18"/>
  <c r="AW31" i="18"/>
  <c r="AS31" i="18"/>
  <c r="AW32" i="18"/>
  <c r="AT28" i="18"/>
  <c r="AW28" i="18"/>
  <c r="AS28" i="18"/>
  <c r="AU28" i="18"/>
  <c r="AU31" i="18"/>
  <c r="AV32" i="18"/>
  <c r="AU32" i="18"/>
  <c r="AT32" i="18"/>
  <c r="AS32" i="18"/>
  <c r="AW33" i="18"/>
  <c r="AS33" i="18"/>
  <c r="AV33" i="18"/>
  <c r="AT3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Cowper-Heays</author>
    <author>tc={5E682991-7650-4291-861B-C3B5E22CA453}</author>
    <author>tc={2DF8F723-7597-44DF-BC2D-A6DE24A7BD42}</author>
  </authors>
  <commentList>
    <comment ref="R3" authorId="0" shapeId="0" xr:uid="{DE5FAF73-BF9F-4D60-907B-B8F2C5766703}">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 ref="T3" authorId="0" shapeId="0" xr:uid="{CC22D411-3570-4FE4-AC4C-C480CD83045E}">
      <text>
        <r>
          <rPr>
            <sz val="9"/>
            <color indexed="81"/>
            <rFont val="Tahoma"/>
            <family val="2"/>
          </rPr>
          <t xml:space="preserve">Risk rating automatically results from ratings given to exposure, sensitivity and adaptive capacity
</t>
        </r>
      </text>
    </comment>
    <comment ref="P160" authorId="1" shapeId="0" xr:uid="{5E682991-7650-4291-861B-C3B5E22CA453}">
      <text>
        <t>[Threaded comment]
Your version of Excel allows you to read this threaded comment; however, any edits to it will get removed if the file is opened in a newer version of Excel. Learn more: https://go.microsoft.com/fwlink/?linkid=870924
Comment:
    have revised from high to moderate</t>
      </text>
    </comment>
    <comment ref="Q160" authorId="2" shapeId="0" xr:uid="{2DF8F723-7597-44DF-BC2D-A6DE24A7BD42}">
      <text>
        <t>[Threaded comment]
Your version of Excel allows you to read this threaded comment; however, any edits to it will get removed if the file is opened in a newer version of Excel. Learn more: https://go.microsoft.com/fwlink/?linkid=870924
Comment:
    Have revised from very low to low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S3" authorId="0" shapeId="0" xr:uid="{E2F6AFF3-216C-4727-8E40-1C8C4B6DF92A}">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 ref="U3" authorId="0" shapeId="0" xr:uid="{3479D6C7-723E-4932-B40E-7E00A6A114A6}">
      <text>
        <r>
          <rPr>
            <sz val="9"/>
            <color indexed="81"/>
            <rFont val="Tahoma"/>
            <family val="2"/>
          </rPr>
          <t xml:space="preserve">Risk rating automatically results from ratings given to exposure, sensitivity and adaptive capacity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T2" authorId="0" shapeId="0" xr:uid="{6E89A593-1F12-4FB6-A7A9-1785BC8620E0}">
      <text>
        <r>
          <rPr>
            <sz val="9"/>
            <color indexed="81"/>
            <rFont val="Tahoma"/>
            <family val="2"/>
          </rPr>
          <t>Risk rating automatically results from ratings given to exposure, sensitivity and adaptive capacity</t>
        </r>
      </text>
    </comment>
    <comment ref="R3" authorId="0" shapeId="0" xr:uid="{8F8458E8-99A8-4AEF-A61B-33737D2AF316}">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T2" authorId="0" shapeId="0" xr:uid="{50C1E96F-7E17-433D-BA03-30768028B9A4}">
      <text>
        <r>
          <rPr>
            <sz val="9"/>
            <color indexed="81"/>
            <rFont val="Tahoma"/>
            <family val="2"/>
          </rPr>
          <t xml:space="preserve">Risk rating automatically results from ratings given to exposure, sensitivity and adaptive capacity
</t>
        </r>
      </text>
    </comment>
    <comment ref="R3" authorId="0" shapeId="0" xr:uid="{5E376225-D01A-46A8-91A3-31A35BA0D343}">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Katherine Cowper-Heays</author>
    <author>tc={0B9257E1-ED84-4655-94E3-E5D175AEFA2E}</author>
    <author>tc={897683A7-6646-4A98-A50E-EC646DF6DCB6}</author>
  </authors>
  <commentList>
    <comment ref="R3" authorId="0" shapeId="0" xr:uid="{BAF11F8A-6117-4BA3-9D9B-54376FF1B284}">
      <text>
        <r>
          <rPr>
            <sz val="9"/>
            <color indexed="81"/>
            <rFont val="Tahoma"/>
            <family val="2"/>
          </rPr>
          <t>Vulnerability rating automatically results from rating given to sensitivity and  adaptive capacity. 
Vulnerability is assumed to be constant across timeframes. If vulnerability was deemed to change over time then the template can be ammended to suit.</t>
        </r>
      </text>
    </comment>
    <comment ref="T3" authorId="0" shapeId="0" xr:uid="{46534935-CF51-4E3E-B751-F278B163AFDD}">
      <text>
        <r>
          <rPr>
            <sz val="9"/>
            <color indexed="81"/>
            <rFont val="Tahoma"/>
            <family val="2"/>
          </rPr>
          <t xml:space="preserve">Risk rating automatically results from ratings given to exposure, sensitivity and adaptive capacity
</t>
        </r>
      </text>
    </comment>
    <comment ref="P62" authorId="1" shapeId="0" xr:uid="{0B9257E1-ED84-4655-94E3-E5D175AEFA2E}">
      <text>
        <t>[Threaded comment]
Your version of Excel allows you to read this threaded comment; however, any edits to it will get removed if the file is opened in a newer version of Excel. Learn more: https://go.microsoft.com/fwlink/?linkid=870924
Comment:
    have revised from high to moderate</t>
      </text>
    </comment>
    <comment ref="Q62" authorId="2" shapeId="0" xr:uid="{897683A7-6646-4A98-A50E-EC646DF6DCB6}">
      <text>
        <t>[Threaded comment]
Your version of Excel allows you to read this threaded comment; however, any edits to it will get removed if the file is opened in a newer version of Excel. Learn more: https://go.microsoft.com/fwlink/?linkid=870924
Comment:
    Have revised from very low to low</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Katherine Cowper-Heays</author>
  </authors>
  <commentList>
    <comment ref="AK1" authorId="0" shapeId="0" xr:uid="{FBE550AA-900A-4490-837A-ED65CC1B54FF}">
      <text>
        <r>
          <rPr>
            <sz val="9"/>
            <color indexed="81"/>
            <rFont val="Tahoma"/>
            <family val="2"/>
          </rPr>
          <t xml:space="preserve">Risk rating automatically results from ratings given to exposure, sensitivity and adaptive capacity
</t>
        </r>
      </text>
    </comment>
  </commentList>
</comments>
</file>

<file path=xl/sharedStrings.xml><?xml version="1.0" encoding="utf-8"?>
<sst xmlns="http://schemas.openxmlformats.org/spreadsheetml/2006/main" count="15427" uniqueCount="2322">
  <si>
    <t>WRCCIA Risk assessment workbook for climate risks (Adapted from MfE local Government Guidance)</t>
  </si>
  <si>
    <t>Risk_ID</t>
  </si>
  <si>
    <t>Climate hazard</t>
  </si>
  <si>
    <t>Element at risk</t>
  </si>
  <si>
    <t>Domain</t>
  </si>
  <si>
    <t>Extent</t>
  </si>
  <si>
    <t>Risk Type</t>
  </si>
  <si>
    <t>Risk statement</t>
  </si>
  <si>
    <t>Risk description</t>
  </si>
  <si>
    <t>Potential downstream (indirect) impacts</t>
  </si>
  <si>
    <t>Exposure</t>
  </si>
  <si>
    <t>Exposure comments</t>
  </si>
  <si>
    <t>Sensitivity</t>
  </si>
  <si>
    <t>Adaptive capacity</t>
  </si>
  <si>
    <t>Vulnerability</t>
  </si>
  <si>
    <t>Vulnerability Comments</t>
  </si>
  <si>
    <t xml:space="preserve">Risk </t>
  </si>
  <si>
    <t>First-pass impact rating*</t>
  </si>
  <si>
    <t>Impact comments</t>
  </si>
  <si>
    <t>Uncertainty rating (certain or uncertain)</t>
  </si>
  <si>
    <t>Uncertainty rating justification/ comments</t>
  </si>
  <si>
    <t>Present</t>
  </si>
  <si>
    <t>Mid 
2050
RCP4.5</t>
  </si>
  <si>
    <t>Mid 
2050
RCP8.5</t>
  </si>
  <si>
    <t>Long 2100
RCP4.5</t>
  </si>
  <si>
    <t>Long 2100
RCP8.5</t>
  </si>
  <si>
    <t>ND74</t>
  </si>
  <si>
    <t>Higher mean water temperatures</t>
  </si>
  <si>
    <t>Freshwater Ecosystems, Services and Processes</t>
  </si>
  <si>
    <t xml:space="preserve">Natural Environment 
Oranga Whenua </t>
  </si>
  <si>
    <t>east coast more affected inferred frm air temp increases</t>
  </si>
  <si>
    <t>Direct</t>
  </si>
  <si>
    <r>
      <t xml:space="preserve">Risk to freshwater ecosystems, services and processes due to </t>
    </r>
    <r>
      <rPr>
        <b/>
        <sz val="10"/>
        <color rgb="FF000000"/>
        <rFont val="Calibri"/>
        <family val="2"/>
      </rPr>
      <t>Higher mean water temperatures</t>
    </r>
  </si>
  <si>
    <t>Reduced / loss and alteration of species composition, distribution and extent.   changes to  processes and ecosystem services</t>
  </si>
  <si>
    <t>Low</t>
  </si>
  <si>
    <t>Moderate</t>
  </si>
  <si>
    <t>High</t>
  </si>
  <si>
    <t>Extreme</t>
  </si>
  <si>
    <t>Increasing severity of increase over time with associated increase in spatial impact.</t>
  </si>
  <si>
    <t>Very low</t>
  </si>
  <si>
    <t>Highly sensitive to water temp changes.  Disruptor of ecophysiological processes with many temp sensitive taxa.
Compounding multiple stressors severely restricting adaptive capacity to a key ecosystem driver.</t>
  </si>
  <si>
    <t>Catastrophic</t>
  </si>
  <si>
    <t>Major widespread loss of environmental amenity and progressive irrecoverable environmental damage.
&gt;Lower dissolved oxygen as temps incraese whih impacts on animals.
&gt;Increased macrophyte growth and changes in habitat.
&gt;Possibly increased toxic algal growth in rivers and lakes across longer periods. 
&gt;Increased algae blooms
&gt;Decreased water quality
&gt;Impact on fauna and flora in the ecosystem (higher temperatures may not be suitable for native species)
&gt;Eutrophication - which is favored by low flows and high N rates in waterways
&gt;Wairarapa water bodies already have poor water quality (esp. Ruamahanga River and Lake Wairarapa) - multiple impacts on water quality, water quantity, access to safe drinking water</t>
  </si>
  <si>
    <t>Uncertain</t>
  </si>
  <si>
    <t>Cascading / compounding climate risks and impacts are difficult to fully understand</t>
  </si>
  <si>
    <t>HD85</t>
  </si>
  <si>
    <r>
      <t xml:space="preserve">Sea-level rise and salinity stresses on brackish and aquifer systems </t>
    </r>
    <r>
      <rPr>
        <sz val="10"/>
        <color rgb="FF000000"/>
        <rFont val="Calibri"/>
        <family val="2"/>
        <scheme val="minor"/>
      </rPr>
      <t xml:space="preserve">and coastal lowland rivers </t>
    </r>
  </si>
  <si>
    <t>Cultural heritage</t>
  </si>
  <si>
    <t>Human
Oranga Tangata</t>
  </si>
  <si>
    <t>Indirect</t>
  </si>
  <si>
    <r>
      <t xml:space="preserve">Risk to cultural heritage due to sea-level rise and salinity stresses on brackish and aquifer systems </t>
    </r>
    <r>
      <rPr>
        <sz val="10"/>
        <color theme="1"/>
        <rFont val="Calibri"/>
        <family val="2"/>
        <scheme val="minor"/>
      </rPr>
      <t xml:space="preserve">and coastal lowland rivers  </t>
    </r>
  </si>
  <si>
    <t>Lost of ability to undertake cultural practices, pass on matauranga and maintain connection with places due to the changes in coastal Ecosytems resulting from salinity stress and loss of areas due to SLR. For example, distribution in range of taonga species  (e.g.,Harakeke in freshwter swamps)</t>
  </si>
  <si>
    <t>Tied to impacts on coastal systems and loss of land and resources due to SLR.</t>
  </si>
  <si>
    <t>Practices cannot occur if the species isn't present or the land is lost to SLR.
Relocate species to another suitable and accessible location.</t>
  </si>
  <si>
    <t>Irreversible damage to low lying marae, urupa, historical hertiage sites - Potential for major impact on community wellbeing, spiritual and mental health.
Complete loss of access to significant coastal sites.</t>
  </si>
  <si>
    <t>Uncertain for salinity, certain for SLR</t>
  </si>
  <si>
    <t>HD30</t>
  </si>
  <si>
    <r>
      <t>Coastal and estuarine flooding</t>
    </r>
    <r>
      <rPr>
        <sz val="10"/>
        <color rgb="FF000000"/>
        <rFont val="Calibri"/>
        <family val="2"/>
        <scheme val="minor"/>
      </rPr>
      <t xml:space="preserve">: increasing persistence, frequency and magnitude </t>
    </r>
  </si>
  <si>
    <t>Social cohesion and community wellbeing</t>
  </si>
  <si>
    <t>&gt; Access to recreation facilities e.g. Ngāti Toa Domain; Plimmerton Domain and waka ama sheds
&gt; Impact on marae and urupa in low lying areas (e.g. Hongoeka) - Caroline M
&gt; Many recreation areas in Porirua City are along coast - Caroline M</t>
  </si>
  <si>
    <r>
      <t xml:space="preserve">Risk to social cohesion due to coastal and estuarine flooding: </t>
    </r>
    <r>
      <rPr>
        <sz val="10"/>
        <color theme="1"/>
        <rFont val="Calibri"/>
        <family val="2"/>
        <scheme val="minor"/>
      </rPr>
      <t>increasing persistence, frequency and magnitude</t>
    </r>
  </si>
  <si>
    <t>Increased coastal flooding and the consequential repeat inundation will result in the loss of communties in low lying coastal locations. Low lying Marae, papakainga and assoicated communties will be lost, impacting on the ability to maintain cultural practices and traditions.</t>
  </si>
  <si>
    <t>Low lying coastal communties will be lost over time.  There are a number of communties across the region exposed.</t>
  </si>
  <si>
    <t>At risk of permenant loss. 
There are few options in the long term except relocation.</t>
  </si>
  <si>
    <t xml:space="preserve">Impacted areas could be seen as very unattractive, moribund, and unable to support their communities.
Widespread loss of envrionmental amenity. </t>
  </si>
  <si>
    <t>Certain</t>
  </si>
  <si>
    <t>SLR data well understood. Exposure will be dependent on future warming trajectory.</t>
  </si>
  <si>
    <t>HD47</t>
  </si>
  <si>
    <r>
      <t>River and pluvial</t>
    </r>
    <r>
      <rPr>
        <sz val="10"/>
        <color rgb="FF000000"/>
        <rFont val="Calibri"/>
        <family val="2"/>
        <scheme val="minor"/>
      </rPr>
      <t xml:space="preserve"> </t>
    </r>
    <r>
      <rPr>
        <b/>
        <sz val="10"/>
        <color rgb="FF000000"/>
        <rFont val="Calibri"/>
        <family val="2"/>
        <scheme val="minor"/>
      </rPr>
      <t>flooding</t>
    </r>
    <r>
      <rPr>
        <sz val="10"/>
        <color rgb="FF000000"/>
        <rFont val="Calibri"/>
        <family val="2"/>
        <scheme val="minor"/>
      </rPr>
      <t xml:space="preserve">: changes in frequency and magnitude in rural and urban areas </t>
    </r>
  </si>
  <si>
    <t>Existing inequities</t>
  </si>
  <si>
    <r>
      <t xml:space="preserve">Risk to existing inequities due to river and pluvial flooding: </t>
    </r>
    <r>
      <rPr>
        <sz val="10"/>
        <color theme="1"/>
        <rFont val="Calibri"/>
        <family val="2"/>
        <scheme val="minor"/>
      </rPr>
      <t xml:space="preserve">changes in frequency and magnitude in rural and urban areas </t>
    </r>
  </si>
  <si>
    <t>Repeat flood events may cause the movement of people of less means into flood prone areas, increasing the burden of risk on those who can least afford it. Emerging fllood prone areas may create new inequities as additional properties are effected. Repeat inundation of  Marae, cultural assets (e.g., land and businesses) and urapa on flood plains will place a singificant finanical burden on iwi/hapu.</t>
  </si>
  <si>
    <t xml:space="preserve">Region has a number of flood prone areas already and new exposure may occur as flood magnitude increases.  </t>
  </si>
  <si>
    <t>People are likely to be stuck in these areas unable to easily move, not able to insure, and not able to pay for repeated repairs.
Few long options for property owners and renters in at-risk areas, a vicious cycle of decline appears and is difficult to break with out external intervention.</t>
  </si>
  <si>
    <t xml:space="preserve">Impacted areas could be seen as very unattractive, moribund, and unable to support their communities.
Gentrification as wealthier segment of population retreats from flood prone areas. </t>
  </si>
  <si>
    <t>Well described decline.</t>
  </si>
  <si>
    <t>ND83</t>
  </si>
  <si>
    <r>
      <rPr>
        <b/>
        <sz val="10"/>
        <color rgb="FF000000"/>
        <rFont val="Calibri"/>
        <family val="2"/>
      </rPr>
      <t>River and pluvial</t>
    </r>
    <r>
      <rPr>
        <sz val="10"/>
        <color rgb="FF000000"/>
        <rFont val="Calibri"/>
        <family val="2"/>
      </rPr>
      <t xml:space="preserve"> </t>
    </r>
    <r>
      <rPr>
        <b/>
        <sz val="10"/>
        <color rgb="FF000000"/>
        <rFont val="Calibri"/>
        <family val="2"/>
      </rPr>
      <t>flooding</t>
    </r>
    <r>
      <rPr>
        <sz val="10"/>
        <color rgb="FF000000"/>
        <rFont val="Calibri"/>
        <family val="2"/>
      </rPr>
      <t xml:space="preserve">: changes in frequency and magnitude in rural and urban areas </t>
    </r>
  </si>
  <si>
    <t>Western part of the region where increases in annual rainfall and rainfall intensity expected</t>
  </si>
  <si>
    <r>
      <t xml:space="preserve">Risk to freshwater ecosystems, services and processes due to </t>
    </r>
    <r>
      <rPr>
        <b/>
        <sz val="10"/>
        <color rgb="FF000000"/>
        <rFont val="Calibri"/>
        <family val="2"/>
      </rPr>
      <t>River and pluvial flooding:</t>
    </r>
    <r>
      <rPr>
        <sz val="10"/>
        <color rgb="FF000000"/>
        <rFont val="Calibri"/>
        <family val="2"/>
      </rPr>
      <t xml:space="preserve"> changes in frequency and magnitude in rural and urban areas </t>
    </r>
  </si>
  <si>
    <t>Damage to  ecosystems and disruption to ecological processes and services.</t>
  </si>
  <si>
    <t>inter-species dependences that could lead to further changes and possible regional extinctions / ecosystem collapse.</t>
  </si>
  <si>
    <t>Used flood hazard model to determine ecosystem exposure. Assumed high with most of the jmajor rivers and waterbodies affected.</t>
  </si>
  <si>
    <t xml:space="preserve">Peak flows flush biota, physically alter water bodies and disruption processes.  Urban streams and lakes most affected along with modified rural areas.
Depends on location and stream type.  Urban areas are very constrained while rural streams may have more natural floodplain response and recovery.  </t>
  </si>
  <si>
    <t>Major</t>
  </si>
  <si>
    <t>Severe loss of environmental amenity and a danger of continuing environmental damage.
&gt;Reduction in habitat for invertebrate and fish species from changes in rivers beds/banks. 
&gt;changes in fish movement e.g brown mudfish movement onto flood plains.
&gt;Washed out ecosystems. Those ecosystems are playing an important role in adaptive capacity to the different climate hazards.
&gt;Flooding causing species decline - short-term. As well as the increased impact of increasing return periods and seversity of large storms.</t>
  </si>
  <si>
    <t>Well known risks</t>
  </si>
  <si>
    <t>BD32</t>
  </si>
  <si>
    <r>
      <t>Increasing</t>
    </r>
    <r>
      <rPr>
        <b/>
        <sz val="10"/>
        <color rgb="FF000000"/>
        <rFont val="Calibri"/>
        <family val="2"/>
        <scheme val="minor"/>
      </rPr>
      <t xml:space="preserve"> coastal erosion: </t>
    </r>
    <r>
      <rPr>
        <sz val="10"/>
        <color rgb="FF000000"/>
        <rFont val="Calibri"/>
        <family val="2"/>
        <scheme val="minor"/>
      </rPr>
      <t xml:space="preserve">cliffs and beaches </t>
    </r>
  </si>
  <si>
    <t>Buildings and Facilities (public and private)</t>
  </si>
  <si>
    <t>Built Environment 
Taiohanga</t>
  </si>
  <si>
    <t>Risk to buildings and facilities (public and private) due to increasing coastal erosion: cliffs and beaches</t>
  </si>
  <si>
    <t>Risk to buildings positioned near the coast during increasing coastal erosion of cliffs and beaches.</t>
  </si>
  <si>
    <t xml:space="preserve">&gt; Multiple urban areas around Region positioned near coasts with erosion potential.
&gt; Kāiti Coast (all coastal), HCC Eastern Bays, PCC coastal/harbour bays (6 key areas), WCC South Coast, Wairarapa small coastal communities (Castlepoint, Mataikona, Riversdale, Ākitio).
&gt; Areas of accretion should be acknowledged so focus can be on actual areas of erosion.
</t>
  </si>
  <si>
    <t>&gt; All buildings are highly sensitive and cannot withstand erosion undermining their footings. Sensitivites include, building age, age of subdivision, foundation type etc.
&gt; Adaptive capacity low due to permanent nature land owership and community opposition/views
&gt; Some types of physical buildings are more readily moved away from erosion areas than other (piled foundations)
&gt; KCDC underway on DAPP for Kāpiti Coastal communities. Long term community planning can improve adaptive capacity where it is practiced.</t>
  </si>
  <si>
    <t>Can result in severe but isolated  instances of irreversibe  damage, condemed buildings.</t>
  </si>
  <si>
    <t>ND87</t>
  </si>
  <si>
    <r>
      <rPr>
        <sz val="10"/>
        <color rgb="FF000000"/>
        <rFont val="Calibri"/>
        <family val="2"/>
      </rPr>
      <t xml:space="preserve">Increasing </t>
    </r>
    <r>
      <rPr>
        <b/>
        <sz val="10"/>
        <color rgb="FF000000"/>
        <rFont val="Calibri"/>
        <family val="2"/>
      </rPr>
      <t>landslides and</t>
    </r>
    <r>
      <rPr>
        <sz val="10"/>
        <color rgb="FF000000"/>
        <rFont val="Calibri"/>
        <family val="2"/>
      </rPr>
      <t xml:space="preserve"> </t>
    </r>
    <r>
      <rPr>
        <b/>
        <sz val="10"/>
        <color rgb="FF000000"/>
        <rFont val="Calibri"/>
        <family val="2"/>
      </rPr>
      <t>soil erosion</t>
    </r>
  </si>
  <si>
    <t>Steep country in the central / west of the region and in the eastern areas</t>
  </si>
  <si>
    <r>
      <rPr>
        <sz val="10"/>
        <color rgb="FF000000"/>
        <rFont val="Calibri"/>
        <family val="2"/>
      </rPr>
      <t xml:space="preserve">Risk to freshwater ecosystems, services and processes due to Increasing </t>
    </r>
    <r>
      <rPr>
        <b/>
        <sz val="10"/>
        <color rgb="FF000000"/>
        <rFont val="Calibri"/>
        <family val="2"/>
      </rPr>
      <t>landslides and soil erosion</t>
    </r>
  </si>
  <si>
    <t>Sedimentaiton in fw environments from slips.</t>
  </si>
  <si>
    <t>Interspecies dependencies where habitat is destroyed. E.g. loss of forest - reduced foraging / habitat for terrestrial species.</t>
  </si>
  <si>
    <t>Wetlands mostly in lowland, less susceptible areas for direct impacts but will suffer catchment related indirect impacts</t>
  </si>
  <si>
    <t>Sedimenation well known threat.
Frequency, duration and  locality are important factors. However, in the worst case scenario, reduced extent and fragmentation along with compounding stressor limit ability to adapt.</t>
  </si>
  <si>
    <t>Severe loss of environmental amenity and a danger of continuing environmental damage.
Increased sediments in the water.
Non-stable banks.
Impacts on wildlife (animals and plants).
Impact on water used for human activities.</t>
  </si>
  <si>
    <t>ND27</t>
  </si>
  <si>
    <r>
      <t xml:space="preserve">Reducing </t>
    </r>
    <r>
      <rPr>
        <b/>
        <sz val="10"/>
        <color rgb="FF000000"/>
        <rFont val="Calibri"/>
        <family val="2"/>
        <scheme val="minor"/>
      </rPr>
      <t>snow and ice</t>
    </r>
    <r>
      <rPr>
        <sz val="10"/>
        <color rgb="FF000000"/>
        <rFont val="Calibri"/>
        <family val="2"/>
        <scheme val="minor"/>
      </rPr>
      <t xml:space="preserve"> </t>
    </r>
    <r>
      <rPr>
        <b/>
        <sz val="10"/>
        <color rgb="FF000000"/>
        <rFont val="Calibri"/>
        <family val="2"/>
        <scheme val="minor"/>
      </rPr>
      <t>cover</t>
    </r>
    <r>
      <rPr>
        <sz val="10"/>
        <color rgb="FF000000"/>
        <rFont val="Calibri"/>
        <family val="2"/>
        <scheme val="minor"/>
      </rPr>
      <t xml:space="preserve"> </t>
    </r>
  </si>
  <si>
    <t>Terrestrial and Forest, ecosystems, services and processes</t>
  </si>
  <si>
    <t>Ranges in the west of the region</t>
  </si>
  <si>
    <r>
      <t xml:space="preserve">Risk to terrestrial and forest, ecosystems, services and processes due to reducing </t>
    </r>
    <r>
      <rPr>
        <b/>
        <sz val="10"/>
        <color rgb="FF000000"/>
        <rFont val="Calibri"/>
        <family val="2"/>
      </rPr>
      <t xml:space="preserve">snow and ice cover </t>
    </r>
  </si>
  <si>
    <t>Reduced/altered/lost distribution, composition and extent of terrestrial ecosystems.</t>
  </si>
  <si>
    <t>Most of the sub-alpine and alpine forests will be affected by fewer snow days. Proportion of sensitive ecosystms is there high.</t>
  </si>
  <si>
    <t>Small amount of this type of forest in the region.
Increasing temp and reduction in snow and ice in areas of limited suitablity for these species make adaptation difficult.</t>
  </si>
  <si>
    <t>Severe loss of environmental amenity and a danger of continuing environmental damage.</t>
  </si>
  <si>
    <t>ND67</t>
  </si>
  <si>
    <r>
      <rPr>
        <b/>
        <sz val="10"/>
        <color rgb="FF000000"/>
        <rFont val="Calibri"/>
        <family val="2"/>
      </rPr>
      <t xml:space="preserve">Sea-level rise and salinity stresses on brackish and aquifer systems </t>
    </r>
    <r>
      <rPr>
        <sz val="10"/>
        <color rgb="FF000000"/>
        <rFont val="Calibri"/>
        <family val="2"/>
      </rPr>
      <t xml:space="preserve">and coastal lowland rivers </t>
    </r>
  </si>
  <si>
    <t>Coastal and Marine Ecosystems, Services and Processes</t>
  </si>
  <si>
    <t>region-wide</t>
  </si>
  <si>
    <r>
      <t xml:space="preserve">Risk to coastal and marine ecosystems, services and processes due to </t>
    </r>
    <r>
      <rPr>
        <b/>
        <sz val="10"/>
        <color rgb="FF000000"/>
        <rFont val="Calibri"/>
        <family val="2"/>
      </rPr>
      <t xml:space="preserve">Sea-level rise and salinity stresses on brackish and aquifer systems </t>
    </r>
    <r>
      <rPr>
        <sz val="10"/>
        <color rgb="FF000000"/>
        <rFont val="Calibri"/>
        <family val="2"/>
      </rPr>
      <t xml:space="preserve">and coastal lowland rivers </t>
    </r>
  </si>
  <si>
    <t>Reduced/altered/lost distribution, composition and extent of  ecosystems.</t>
  </si>
  <si>
    <t>Interspecies dependencies e.g. inanga spawning in lowland areas</t>
  </si>
  <si>
    <t>Depending on which sea level rise prediction is associated with which RCP.  Have assumed that all coastal ecosystems are exposed at highest level.</t>
  </si>
  <si>
    <t>Medium</t>
  </si>
  <si>
    <t>Immediately impacted by sea level rise.
some adaptive capacity but will require intervention.</t>
  </si>
  <si>
    <t>major</t>
  </si>
  <si>
    <t>Severe loss of environmental amenity and a danger of continuing environmental damage.
Loss of habitat and species biodiversity, both those species that live in intertidal areas but also those that use it (eg, birds). 
Lost amenity value. loss of kai gathering areas and cultural values</t>
  </si>
  <si>
    <t>Effects of coastal inundation / sea level rise well known</t>
  </si>
  <si>
    <t>HD50</t>
  </si>
  <si>
    <r>
      <t xml:space="preserve">Risk to existing inequities due to increasing coastal erosion: </t>
    </r>
    <r>
      <rPr>
        <sz val="10"/>
        <color theme="1"/>
        <rFont val="Calibri"/>
        <family val="2"/>
        <scheme val="minor"/>
      </rPr>
      <t xml:space="preserve">cliffs and beaches </t>
    </r>
  </si>
  <si>
    <t>On-going coastal erosion will cause  the movement of people of less economic means into erosion prone areas increaseing the burden of risk on those who can least afford it.   Emerging erosion prone areas may create new inequities as additional properties and locations are effected. Eventual loss of coastal Marae, cultural assets (e.g., land and businesses) and urapa will place a singificant finanical burden on iwi/hapu. Long term retreat if not carefully managed will exacerbate inequites.</t>
  </si>
  <si>
    <t>Substantial areas of low lying coastal land across the region.</t>
  </si>
  <si>
    <t>People are likely to be stuck in these areas unable to easily move, not able to insure, and not able to pay for repeated repairs and facing eventual loss of the property.  Maori land and assets will be particularly affected.
Few long-term options other than retreat.</t>
  </si>
  <si>
    <t>Severe decline in services and quality of life for those affected.</t>
  </si>
  <si>
    <t>SLR and storm surge data well understood.</t>
  </si>
  <si>
    <t>HD48</t>
  </si>
  <si>
    <t>Moera is a lower socio-economic area at risk of coastal/estuarine flooding.</t>
  </si>
  <si>
    <r>
      <t xml:space="preserve">Risk to existing inequities due to coastal and estuarine flooding: </t>
    </r>
    <r>
      <rPr>
        <sz val="10"/>
        <color theme="1"/>
        <rFont val="Calibri"/>
        <family val="2"/>
        <scheme val="minor"/>
      </rPr>
      <t xml:space="preserve">increasing persistence, frequency and magnitude </t>
    </r>
  </si>
  <si>
    <t>Repeat coastal flood events will cause the movement of people of less economic means into flood prone areas increaseing the burden of risk on those who can least afford it.   Emerging flood prone areas may create new inequities as additional properties and locations are effected. Repeat inundation and eventual loss of coastal Marae, cultural assets (e.g., land and businesses) and urapa will place a singificant finanical burden on iwi/hapu. Long term retreat if not carefully managed will exacerbate inequites.</t>
  </si>
  <si>
    <t xml:space="preserve">Sever decline in services and quality of life for those impacted.
Gentrification as wealthier segment of population retreats from flood prone areas. </t>
  </si>
  <si>
    <t>Impacts certain, timing uncertain.</t>
  </si>
  <si>
    <t>HD11</t>
  </si>
  <si>
    <t>Human health</t>
  </si>
  <si>
    <r>
      <t xml:space="preserve">Risk to human health due to river and pluvial flooding: </t>
    </r>
    <r>
      <rPr>
        <sz val="10"/>
        <color theme="1"/>
        <rFont val="Calibri"/>
        <family val="2"/>
        <scheme val="minor"/>
      </rPr>
      <t>changes in frequency and magnitude in rural and urban areas</t>
    </r>
  </si>
  <si>
    <t xml:space="preserve">Risk to life and high risk of injury can occur during floods, both from the water flows/river but also through damage to buildings and road networks.  Chronic health risks are linked to flood related failure of water supply, wastewater and stormwater services.  Mental health assoicated with experiencing (or potentailly experiencing) an event (either as a resident or responder) is likely to be widespread and persistent. </t>
  </si>
  <si>
    <t>flooding can islate communities through loss of essential services, emergency services and access to clean water and other critical resources.  Risk of disease from floodwaters is high, where wasterwater and stormwater services are compromised.  Longer term pressure on mental health services do to stress associated with the event, or repeat events.</t>
  </si>
  <si>
    <t xml:space="preserve">Floods are common through out the region already and are likely to become more frequent. A number of large rivers can be found across the region with the potential to flood and isolate communities.  There are quite a few locations with single entry and exit points or where critical infrasturure (roads rail, water servies) crosses larger rivers or know flood plains.  </t>
  </si>
  <si>
    <t xml:space="preserve">Risk of injury and death for those caught in flood events is high.  Secondary effects of isolation from emergency and health servies and other critical resources. Stress associated with expereincing an event as a resident or reponsodant.  
System wide repsonse to flood event is required, cross government and society reponse required for adpatation. </t>
  </si>
  <si>
    <t>Severe or widespread decline in services and quality of life.
Isolated instances of serious injury or loss of life.</t>
  </si>
  <si>
    <t>Little uncertainity due to past expereince of events.</t>
  </si>
  <si>
    <t>BD87</t>
  </si>
  <si>
    <r>
      <t xml:space="preserve">Increasing </t>
    </r>
    <r>
      <rPr>
        <b/>
        <sz val="10"/>
        <color rgb="FF000000"/>
        <rFont val="Calibri"/>
        <family val="2"/>
        <scheme val="minor"/>
      </rPr>
      <t>landslides and</t>
    </r>
    <r>
      <rPr>
        <sz val="10"/>
        <color rgb="FF000000"/>
        <rFont val="Calibri"/>
        <family val="2"/>
        <scheme val="minor"/>
      </rPr>
      <t xml:space="preserve"> </t>
    </r>
    <r>
      <rPr>
        <b/>
        <sz val="10"/>
        <color rgb="FF000000"/>
        <rFont val="Calibri"/>
        <family val="2"/>
        <scheme val="minor"/>
      </rPr>
      <t>soil erosion</t>
    </r>
  </si>
  <si>
    <t>Transport (Road and Rail)</t>
  </si>
  <si>
    <t>Risk to transport (road and rail) due to increasing landslides and soil erosion</t>
  </si>
  <si>
    <t>Risk to land transport network and associated ancillery assets (lights, signals, overhead power, drainage) from increasesd landslides and soil erosion of cliffs and beaches</t>
  </si>
  <si>
    <t>&gt; Existing exposure mapped throughout region with steep slopes and erodable catchments. Lower exposure in Wairarapa Valley, Kāpiti Coast's flat hinterland, and river valleys region wide.
&gt; Exposure to transport infrastructure which crosses entire region from urban areas to farmland and forestry. 
&gt; Service distruption already occuring in council areas with urban areas on steep topography (WCC, PCC, HCC and hilly areas of Wairarapa Councils) and where Kiwirail/Waka Kotahi routes cross key hill ranges (SH2 Remutaka, SH58, SH1 Ngauranga Gorge).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t>
  </si>
  <si>
    <t xml:space="preserve">&gt; Sensitivities include availability of alternative routes (few for inter-regional highways and railways)
&gt; Sensitivities include geology, rainfall intensitys, effectiveness of stormwater network.
&gt; Communities with limited access can be isolated - Stokes Valley, Wainuiomata, Easter Bays, U.Hutt to L.Hutt, coastal Wairarapa
&gt; Transport routes less sensitive to overslips (sweep away) compared to underslips (rebuilt road).
Limited adaptive options for physical transport networks due to functional need to provide access communities and businesses.
Adaptive capacity restricted by cost of land purchase for any realignment, cost of protective measures or realignment, timescale to build alternate routes
Operational measures as adaptive options include operational changes to increase monitoring (visual patrols and sensors), descalling, risk rating assessments.
 </t>
  </si>
  <si>
    <t xml:space="preserve">Regional stagnation such that businesses are unable to thrive (temporary).
Severe decline in services (i.e. transport access)
</t>
  </si>
  <si>
    <t>HD84</t>
  </si>
  <si>
    <r>
      <t xml:space="preserve">Risk to cultural heritage due to coastal and estuarine flooding: </t>
    </r>
    <r>
      <rPr>
        <sz val="10"/>
        <color theme="1"/>
        <rFont val="Calibri"/>
        <family val="2"/>
        <scheme val="minor"/>
      </rPr>
      <t xml:space="preserve">increasing persistence, frequency and magnitude  </t>
    </r>
  </si>
  <si>
    <t xml:space="preserve">indigenous biodiversity/ Taonga/tīpuna, valued buildings, marae, cultural assets and waahi tapu damged and eventually lost due to ongoing coastal flood events. Loss of ability to undertake cultural practices, pass on matauranga and maintain connection with places due to loss of access to and connection with significant sites in coastal areas. </t>
  </si>
  <si>
    <t>Many valuable sites/objects throughout the region.</t>
  </si>
  <si>
    <t>Lost over time due to permenant inundation.
Few long-term adaptive options.</t>
  </si>
  <si>
    <t>Significant damage to coastal marae, urupa, historical hertiage sites - Potential for major impact on community wellbeing, spiritual and mental health.</t>
  </si>
  <si>
    <t>Timing unknow but impacts known.</t>
  </si>
  <si>
    <t>HD86</t>
  </si>
  <si>
    <r>
      <t xml:space="preserve">Risk to cultural heritage due to increasing coastal erosion: </t>
    </r>
    <r>
      <rPr>
        <sz val="10"/>
        <color theme="1"/>
        <rFont val="Calibri"/>
        <family val="2"/>
        <scheme val="minor"/>
      </rPr>
      <t xml:space="preserve">cliffs and beaches </t>
    </r>
    <r>
      <rPr>
        <b/>
        <sz val="10"/>
        <color theme="1"/>
        <rFont val="Calibri"/>
        <family val="2"/>
        <scheme val="minor"/>
      </rPr>
      <t xml:space="preserve"> </t>
    </r>
  </si>
  <si>
    <t xml:space="preserve">Indigenous biodiversity /  taonga/tīpuna, valued buildings, marae, cultural assets and waahi tapu damged and eventually lost due to loss of coastal land. Loss of ability to undertake cultural practices, pass on matauranga and maintain connection with places due to loss of access to and connection with significant sites in coastal areas. </t>
  </si>
  <si>
    <t>HD12</t>
  </si>
  <si>
    <r>
      <t xml:space="preserve">Risk to human health due to coastal and estuarine flooding: </t>
    </r>
    <r>
      <rPr>
        <sz val="10"/>
        <color theme="1"/>
        <rFont val="Calibri"/>
        <family val="2"/>
        <scheme val="minor"/>
      </rPr>
      <t>increasing persistence, frequency and magnitude</t>
    </r>
  </si>
  <si>
    <t xml:space="preserve">Coastal flooding leading to an increase in isolation of communities from health and emergency services due to compromised roading networks, health impacts and stress of repeat failure of water supply and wastewater services in affected areas, risk of death and injury linked to failure of buildings, structures and vegetation as water logging increases, health impacts of prolonged waterlogging. </t>
  </si>
  <si>
    <t>Loss of value of land and property.</t>
  </si>
  <si>
    <t>Low lying land across the region is increasingly affected, resulting in chronic health imapcts and stress.  A number of areas potentially affected.</t>
  </si>
  <si>
    <t xml:space="preserve">Low lyings areas very sensitive to the changes.  
Few long term options. 
</t>
  </si>
  <si>
    <t>ND19</t>
  </si>
  <si>
    <t>Higher mean air temperatures</t>
  </si>
  <si>
    <t>region wide with greatest annual temp change in central region</t>
  </si>
  <si>
    <r>
      <rPr>
        <sz val="10"/>
        <color rgb="FF000000"/>
        <rFont val="Calibri"/>
        <family val="2"/>
      </rPr>
      <t xml:space="preserve">Risk to terrestrial and forest, ecosystems, services and processes due to </t>
    </r>
    <r>
      <rPr>
        <b/>
        <sz val="10"/>
        <color rgb="FF000000"/>
        <rFont val="Calibri"/>
        <family val="2"/>
      </rPr>
      <t xml:space="preserve">higher mean air temperatures </t>
    </r>
  </si>
  <si>
    <t>Reduced/altered/lost distribution and extent of terrestrial ecosystems.</t>
  </si>
  <si>
    <t>Native species populations affliated with particular forest types will expand and retreat along with their habitat.</t>
  </si>
  <si>
    <t>All of the remaining terrestrial ecosystems in the region are exposed to air temp.</t>
  </si>
  <si>
    <t>Overall change in bioclimatic factors drive ecosystem change.  The rate of change is difficult to predict without further research/review but likely to be beyond mid-century. The importance however is reflected in the sensitivity scoring.
Current ecosystem extent is constrained by land use with increasing pressure on native ecosystems.  Likely that adaptive capacity of native ecosystems is lower than that of introduced pests further reducing the adaptive capacity.  Human intervention will be need to support adaptive capacity with associated levels of funding.  Uncertainty and risk associated with that.</t>
  </si>
  <si>
    <t>Severe loss of environmental amenity and a danger of continuing environmental damage.
Will raise the risk of unplanned ignitions that will affect forest especially 
Likely to increase evapotranspiration and decomposition rates in forests
Thermal squeeze is likely to see alpine ecosystems reduced as warming climates allow trees to grow at higher altitudes.</t>
  </si>
  <si>
    <t>ND16</t>
  </si>
  <si>
    <r>
      <t xml:space="preserve">Marine heatwaves: </t>
    </r>
    <r>
      <rPr>
        <sz val="10"/>
        <color rgb="FF000000"/>
        <rFont val="Calibri"/>
        <family val="2"/>
        <scheme val="minor"/>
      </rPr>
      <t>more</t>
    </r>
    <r>
      <rPr>
        <b/>
        <sz val="10"/>
        <color rgb="FF000000"/>
        <rFont val="Calibri"/>
        <family val="2"/>
        <scheme val="minor"/>
      </rPr>
      <t xml:space="preserve"> </t>
    </r>
    <r>
      <rPr>
        <sz val="10"/>
        <color rgb="FF000000"/>
        <rFont val="Calibri"/>
        <family val="2"/>
        <scheme val="minor"/>
      </rPr>
      <t>persistent high summer sea temperatures</t>
    </r>
    <r>
      <rPr>
        <b/>
        <sz val="10"/>
        <color rgb="FF000000"/>
        <rFont val="Calibri"/>
        <family val="2"/>
        <scheme val="minor"/>
      </rPr>
      <t xml:space="preserve"> </t>
    </r>
  </si>
  <si>
    <t>Indigenous &amp; Taonga Species</t>
  </si>
  <si>
    <t>region wide</t>
  </si>
  <si>
    <r>
      <t xml:space="preserve">Risk to indigenous and taonga species due to </t>
    </r>
    <r>
      <rPr>
        <b/>
        <sz val="10"/>
        <color theme="1"/>
        <rFont val="Calibri"/>
        <family val="2"/>
        <scheme val="minor"/>
      </rPr>
      <t xml:space="preserve">marine heatwaves: </t>
    </r>
    <r>
      <rPr>
        <sz val="10"/>
        <color theme="1"/>
        <rFont val="Calibri"/>
        <family val="2"/>
        <scheme val="minor"/>
      </rPr>
      <t xml:space="preserve">more persistent high summer sea temperatures </t>
    </r>
  </si>
  <si>
    <t xml:space="preserve">Reduced/altered distribution, species composition and possibly regional extinction of native fauna and flora. </t>
  </si>
  <si>
    <t>Interspecies dependencies where habitat is degraded.  Changes in distribution of marine fish and invertebrates with flow on effects to other taxa e.g. seabirds</t>
  </si>
  <si>
    <t>Assumed increase in frequency and magnitude of marine heatwaves.</t>
  </si>
  <si>
    <t>Current research demonstrates effects on marine biodiveristy.
There is a need for long-term, multigenerational experiments to determine the influence of phenotypic plasticity, genetic variation and transgenerational effects on species' capacity to persist in a changing ocean.</t>
  </si>
  <si>
    <t>Severe loss of environmental amenity and a danger of continuing environmental damage.
Warming sea temperatures reducing food availability for sea birds / fish and affecting sea weed distrbution e.g. kelp
It's possible that food chains are being impacted all the way up to apex predators like penguins whose recruitment appears to suffer in above average sea temperature summers.</t>
  </si>
  <si>
    <t>Great uncertainty with research currently underway about adaptive capacity, stress tolerances and resultant impacts on marine biodiversity</t>
  </si>
  <si>
    <t>ND2</t>
  </si>
  <si>
    <t xml:space="preserve">Region-wide risk </t>
  </si>
  <si>
    <r>
      <t xml:space="preserve">Risk to indigenous and taonga species due to </t>
    </r>
    <r>
      <rPr>
        <b/>
        <sz val="10"/>
        <color theme="1"/>
        <rFont val="Calibri"/>
        <family val="2"/>
        <scheme val="minor"/>
      </rPr>
      <t xml:space="preserve">higher mean water temperatures </t>
    </r>
    <r>
      <rPr>
        <sz val="10"/>
        <color theme="1"/>
        <rFont val="Calibri"/>
        <family val="2"/>
        <scheme val="minor"/>
      </rPr>
      <t xml:space="preserve"> </t>
    </r>
  </si>
  <si>
    <t>Reduced/altered distribution and possibly regional extinction of freshwater fauna and flora
Increase in introduced and pest species and diseases</t>
  </si>
  <si>
    <t>Cascading issue where less sensitive species may be dependent on more sensitive species for critical life-cycle stages. Compounded by increased nutrient run-off and reduced shading of watercourses</t>
  </si>
  <si>
    <t>All watercourses and waterbodies within the region expected to be affected by increased water temp (noted that this is not modelled as a climate driver in the GIS). Taken the same approach for air temp.</t>
  </si>
  <si>
    <t>Water temp is a key driver for native aquatic biota.
Different species will have different tolerance ranges but in general native species are adapted to cooler temperatures (12 degrees).</t>
  </si>
  <si>
    <t>Severe loss of environmental amenity and a danger of continuing environmental damage.
Potential changes in migration patterns of some species.
Potential  for reproductive changes in amphibians, eg all male with temp changes
Loss of taonga species.</t>
  </si>
  <si>
    <t>ND79</t>
  </si>
  <si>
    <r>
      <rPr>
        <sz val="10"/>
        <color rgb="FF000000"/>
        <rFont val="Calibri"/>
        <family val="2"/>
      </rPr>
      <t xml:space="preserve">Increased </t>
    </r>
    <r>
      <rPr>
        <b/>
        <sz val="10"/>
        <color rgb="FF000000"/>
        <rFont val="Calibri"/>
        <family val="2"/>
      </rPr>
      <t>storminess and extreme winds</t>
    </r>
    <r>
      <rPr>
        <sz val="10"/>
        <color rgb="FF000000"/>
        <rFont val="Calibri"/>
        <family val="2"/>
      </rPr>
      <t xml:space="preserve"> </t>
    </r>
  </si>
  <si>
    <t>Regional</t>
  </si>
  <si>
    <r>
      <rPr>
        <sz val="10"/>
        <color rgb="FF000000"/>
        <rFont val="Calibri"/>
        <family val="2"/>
      </rPr>
      <t xml:space="preserve">Risk to freshwater ecosystems, services and processes due to Increased </t>
    </r>
    <r>
      <rPr>
        <b/>
        <sz val="10"/>
        <color rgb="FF000000"/>
        <rFont val="Calibri"/>
        <family val="2"/>
      </rPr>
      <t xml:space="preserve">storminess and extreme winds </t>
    </r>
  </si>
  <si>
    <t>Relative increase from baseline appears to be less than 2 additional windy days and daily rainfall change from 99 percentil 5-10% change in the mid-term.</t>
  </si>
  <si>
    <t>Flood flows and related scour, increase in sedimentation and flushing are very detrimental to fw systems.
Riverine ecosystems that are already fragmented, and species that are already threatened, are likely to be more sensitive to the predicted changes in river flow, particularly due to their limited ability for unassisted distribution and recolonisation (Robertson et al, 2016). This may ultimately lead to a loss of habitat and breeding locations for a number of organisms.</t>
  </si>
  <si>
    <t xml:space="preserve">Severe loss of environmental amenity and a danger of continuing environmental damage. </t>
  </si>
  <si>
    <t xml:space="preserve">frequency / magnitude and duration is important </t>
  </si>
  <si>
    <t>ND42</t>
  </si>
  <si>
    <r>
      <rPr>
        <sz val="10"/>
        <color rgb="FF000000"/>
        <rFont val="Calibri"/>
        <family val="2"/>
      </rPr>
      <t xml:space="preserve">Increasing </t>
    </r>
    <r>
      <rPr>
        <b/>
        <sz val="10"/>
        <color rgb="FF000000"/>
        <rFont val="Calibri"/>
        <family val="2"/>
      </rPr>
      <t>fire–weather</t>
    </r>
    <r>
      <rPr>
        <sz val="10"/>
        <color rgb="FF000000"/>
        <rFont val="Calibri"/>
        <family val="2"/>
      </rPr>
      <t xml:space="preserve"> conditions: harsher, prolonged season </t>
    </r>
  </si>
  <si>
    <t>Wetland Ecosystems, Services and Processes</t>
  </si>
  <si>
    <t>Region wide with greatest  change in central region</t>
  </si>
  <si>
    <r>
      <rPr>
        <sz val="10"/>
        <color rgb="FF000000"/>
        <rFont val="Calibri"/>
        <family val="2"/>
      </rPr>
      <t>Risk to wetland ecosystems, services and processes due to Increasing</t>
    </r>
    <r>
      <rPr>
        <b/>
        <sz val="10"/>
        <color rgb="FF000000"/>
        <rFont val="Calibri"/>
        <family val="2"/>
      </rPr>
      <t xml:space="preserve"> fire–weathe</t>
    </r>
    <r>
      <rPr>
        <sz val="10"/>
        <color rgb="FF000000"/>
        <rFont val="Calibri"/>
        <family val="2"/>
      </rPr>
      <t xml:space="preserve">r conditions: harsher, prolonged season </t>
    </r>
  </si>
  <si>
    <t xml:space="preserve">Reduced/altered/lost distribution, composition and extent </t>
  </si>
  <si>
    <t>Based on dry days and windiness (assumed to represent fire-conditions).</t>
  </si>
  <si>
    <t>Historic observations of fire impacts on native biodiversity.  Depends on the frequency and duraiton of fire-season. Several examples of fire-regime within wetlands some particulalry vulnerable e.g. Manukau swamps.
Compounding multiple stressors severely restricting adaptive capacity  as well as signficant reduced extent and fragmentation.</t>
  </si>
  <si>
    <t>HD49</t>
  </si>
  <si>
    <r>
      <t xml:space="preserve">Risk to existing inequities due to sea-level rise and salinity stresses on brackish and aquifer systems </t>
    </r>
    <r>
      <rPr>
        <sz val="10"/>
        <color theme="1"/>
        <rFont val="Calibri"/>
        <family val="2"/>
        <scheme val="minor"/>
      </rPr>
      <t xml:space="preserve">and coastal lowland rivers </t>
    </r>
  </si>
  <si>
    <t>Reduced access to potable water and stock water due to increased salinisation of aquifers will create competition for fresh water and increase exisitng inequities and generate new ones.   Loss of homes and land due to SLR will result in finainal implications for residents who may already be expereincing economic hardship due to other climate change related impact. Loss of  Marae, cultural assets (e.g., land and businesses) and urapa on coastal margins due to SLR will place a singificant finanical burden on iwi/hapu.</t>
  </si>
  <si>
    <t>Large areas of flat land near the coast that is farmed or supports communties.</t>
  </si>
  <si>
    <t>Fresh water is a basic need for people and stock.
Adaptation requires a system based reponse.</t>
  </si>
  <si>
    <t>Little information regarding the behaviour of aquifers.</t>
  </si>
  <si>
    <t>HD66</t>
  </si>
  <si>
    <t>Social infrastructure and amenities</t>
  </si>
  <si>
    <r>
      <t xml:space="preserve">Risk to social infrastructure and amenities due to coastal and estuarine flooding: </t>
    </r>
    <r>
      <rPr>
        <sz val="10"/>
        <color theme="1"/>
        <rFont val="Calibri"/>
        <family val="2"/>
        <scheme val="minor"/>
      </rPr>
      <t xml:space="preserve">increasing persistence, frequency and magnitude </t>
    </r>
  </si>
  <si>
    <t>Community infrastucture and amenities (e.g., schools, halls, churches medical centres) are damaged, have access problems and eventually lost due to increasing coastal inundation, resulting in a loss of educational opportunities and social activities in the affected area and wider region.</t>
  </si>
  <si>
    <t>Loss of community cohesion as social assets are lost.</t>
  </si>
  <si>
    <t>A number of coastal assets may be inundated especailly parks, reserves and beach front esplanades</t>
  </si>
  <si>
    <t>Assets will be damaged by the event.
Very low adaptive capacity .</t>
  </si>
  <si>
    <t>Damage to social infrastructure and amenities could have major impact on access to services and quality of life for those affected.</t>
  </si>
  <si>
    <t xml:space="preserve">Certain </t>
  </si>
  <si>
    <t>Coastal assets will be lost.</t>
  </si>
  <si>
    <t>HD67</t>
  </si>
  <si>
    <r>
      <t xml:space="preserve">Risk to social infrastructure and amenities due to sea-level rise and salinity stresses on brackish and aquifer systems </t>
    </r>
    <r>
      <rPr>
        <sz val="10"/>
        <color theme="1"/>
        <rFont val="Calibri"/>
        <family val="2"/>
        <scheme val="minor"/>
      </rPr>
      <t xml:space="preserve">and coastal lowland rivers </t>
    </r>
  </si>
  <si>
    <t>Water sources at facilities may be reduced due to an inability to access freshwater or competition for freshwater between multiple users. Community infrastucture and amenities (e.g., schools, halls, churches medical centres) are damaged, have access problems and eventually lost due to SLR, resulting in a loss of educational opportunities, access to medical services and social activities in the affected area and wider region.</t>
  </si>
  <si>
    <t>Salinity stresses difficult to determine due to a lack of knowledge.</t>
  </si>
  <si>
    <t>Freshwater restrictions will impact the ability of the facillity to function. Buildings and services will be lost.
Alterantive water sources required to maintain function, SLR will result in loss of key elements of social infra-strucuture, few long term options.</t>
  </si>
  <si>
    <t>Lack of information on salinaistion.  SLR is certain.</t>
  </si>
  <si>
    <t>HD68</t>
  </si>
  <si>
    <r>
      <t xml:space="preserve">Risk to social infrastructure and amenities due to increasing coastal erosion: </t>
    </r>
    <r>
      <rPr>
        <sz val="10"/>
        <color theme="1"/>
        <rFont val="Calibri"/>
        <family val="2"/>
        <scheme val="minor"/>
      </rPr>
      <t xml:space="preserve">cliffs and beaches </t>
    </r>
  </si>
  <si>
    <t xml:space="preserve">Community infrastucture and amenities  (e.g., schools, halls, churches medical centres) are damaged, have access problems and eventually lost due to increasing erosion, resulting in a loss of educational oppotunities and social activities in the affected area and wider region </t>
  </si>
  <si>
    <t>A number of coastal assets may be inundated especially parks, reserves and beach front esplanades.</t>
  </si>
  <si>
    <t>Assets will be damaged by the event. 
Very low adaptive capacity.</t>
  </si>
  <si>
    <t>ND70</t>
  </si>
  <si>
    <r>
      <rPr>
        <b/>
        <sz val="10"/>
        <color rgb="FF000000"/>
        <rFont val="Calibri"/>
        <family val="2"/>
      </rPr>
      <t xml:space="preserve">Marine heatwaves: </t>
    </r>
    <r>
      <rPr>
        <sz val="10"/>
        <color rgb="FF000000"/>
        <rFont val="Calibri"/>
        <family val="2"/>
      </rPr>
      <t>more</t>
    </r>
    <r>
      <rPr>
        <b/>
        <sz val="10"/>
        <color rgb="FF000000"/>
        <rFont val="Calibri"/>
        <family val="2"/>
      </rPr>
      <t xml:space="preserve"> </t>
    </r>
    <r>
      <rPr>
        <sz val="10"/>
        <color rgb="FF000000"/>
        <rFont val="Calibri"/>
        <family val="2"/>
      </rPr>
      <t>persistent high summer sea temperatures</t>
    </r>
    <r>
      <rPr>
        <b/>
        <sz val="10"/>
        <color rgb="FF000000"/>
        <rFont val="Calibri"/>
        <family val="2"/>
      </rPr>
      <t xml:space="preserve"> </t>
    </r>
  </si>
  <si>
    <r>
      <rPr>
        <sz val="10"/>
        <color rgb="FF000000"/>
        <rFont val="Calibri"/>
        <family val="2"/>
      </rPr>
      <t xml:space="preserve">Risk to coastal and marine ecosystems, services and processes due to </t>
    </r>
    <r>
      <rPr>
        <b/>
        <sz val="10"/>
        <color rgb="FF000000"/>
        <rFont val="Calibri"/>
        <family val="2"/>
      </rPr>
      <t>Marine heatwaves:</t>
    </r>
    <r>
      <rPr>
        <sz val="10"/>
        <color rgb="FF000000"/>
        <rFont val="Calibri"/>
        <family val="2"/>
      </rPr>
      <t xml:space="preserve"> more persistent high summer sea temperatures </t>
    </r>
  </si>
  <si>
    <t>There is a need for long-term, multigenerational experiments to determine the influence of phenotypic plasticity, genetic variation and transgenerational effects on species' capacity to persist in a changing ocean.</t>
  </si>
  <si>
    <t xml:space="preserve">
Severe loss of environmental amenity and a danger of continuing environmental damage.
Impact is overall dependent on the combined pressure. Example is Snapper in Hauraki Gulf, more but smaller fish as opposed to Wellignton with fewer but larger fish.</t>
  </si>
  <si>
    <t>ND12</t>
  </si>
  <si>
    <r>
      <t xml:space="preserve">Risk to indigenous and taonga species due to </t>
    </r>
    <r>
      <rPr>
        <b/>
        <sz val="10"/>
        <color theme="1"/>
        <rFont val="Calibri"/>
        <family val="2"/>
        <scheme val="minor"/>
      </rPr>
      <t>coastal and estuarine flooding:</t>
    </r>
    <r>
      <rPr>
        <sz val="10"/>
        <color theme="1"/>
        <rFont val="Calibri"/>
        <family val="2"/>
        <scheme val="minor"/>
      </rPr>
      <t xml:space="preserve"> increasing persistence, frequency and magnitude </t>
    </r>
  </si>
  <si>
    <t>inter-species dependences e.g. shorebirds, marine fish that could lead to further changes and possible regional extinctions / ecosystem collapse.</t>
  </si>
  <si>
    <t>Impact on coastal species significant across the region.</t>
  </si>
  <si>
    <t xml:space="preserve">Immediate and sometimes catastrophic damage to native species. Coastal species are particulalry vulnerable with signficant habitat loss e.g. high tide roosts and nesting for sea and shorebirds.  Naturally rare species present in dune systems etc.
Signficantly constrained by coastal development development. Prevents natural recovery and recolonisation to occur over time.  </t>
  </si>
  <si>
    <t>Currently experiencing flooding events throughout NZ</t>
  </si>
  <si>
    <t>ND13</t>
  </si>
  <si>
    <r>
      <t xml:space="preserve">Risk to indigenous and taonga species due to </t>
    </r>
    <r>
      <rPr>
        <b/>
        <sz val="10"/>
        <color theme="1"/>
        <rFont val="Calibri"/>
        <family val="2"/>
        <scheme val="minor"/>
      </rPr>
      <t xml:space="preserve">sea-level rise and salinity stresses on brackish and aquifer sytems </t>
    </r>
    <r>
      <rPr>
        <sz val="10"/>
        <color theme="1"/>
        <rFont val="Calibri"/>
        <family val="2"/>
        <scheme val="minor"/>
      </rPr>
      <t xml:space="preserve">and coastal lowland rivers </t>
    </r>
  </si>
  <si>
    <t xml:space="preserve">Coastal species are particulalry vulnerable with signficant habitat loss e.g. high tide roosts and nesting for sea and shorebirds.  Naturally rare species present in dune systems etc.
Signficantly constrained by coastal development development. Prevents natural recovery and recolonisation to occur over time. There are more rural parts of the region where adaptive capacity is higher with the cities and harbour species most affected. </t>
  </si>
  <si>
    <t>ND4</t>
  </si>
  <si>
    <r>
      <t xml:space="preserve">More and longer </t>
    </r>
    <r>
      <rPr>
        <b/>
        <sz val="10"/>
        <color rgb="FF000000"/>
        <rFont val="Calibri"/>
        <family val="2"/>
        <scheme val="minor"/>
      </rPr>
      <t>dry spells</t>
    </r>
    <r>
      <rPr>
        <sz val="10"/>
        <color rgb="FF000000"/>
        <rFont val="Calibri"/>
        <family val="2"/>
        <scheme val="minor"/>
      </rPr>
      <t xml:space="preserve"> and </t>
    </r>
    <r>
      <rPr>
        <b/>
        <sz val="10"/>
        <color rgb="FF000000"/>
        <rFont val="Calibri"/>
        <family val="2"/>
        <scheme val="minor"/>
      </rPr>
      <t>drought</t>
    </r>
    <r>
      <rPr>
        <sz val="10"/>
        <color rgb="FF000000"/>
        <rFont val="Calibri"/>
        <family val="2"/>
        <scheme val="minor"/>
      </rPr>
      <t xml:space="preserve"> </t>
    </r>
  </si>
  <si>
    <t>Drought risk in the eastern part of the region.</t>
  </si>
  <si>
    <r>
      <t xml:space="preserve">Risk to indigenous and taonga species due to more and longer </t>
    </r>
    <r>
      <rPr>
        <b/>
        <sz val="10"/>
        <color theme="1"/>
        <rFont val="Calibri"/>
        <family val="2"/>
        <scheme val="minor"/>
      </rPr>
      <t>dry spells</t>
    </r>
    <r>
      <rPr>
        <sz val="10"/>
        <color theme="1"/>
        <rFont val="Calibri"/>
        <family val="2"/>
        <scheme val="minor"/>
      </rPr>
      <t xml:space="preserve"> and </t>
    </r>
    <r>
      <rPr>
        <b/>
        <sz val="10"/>
        <color theme="1"/>
        <rFont val="Calibri"/>
        <family val="2"/>
        <scheme val="minor"/>
      </rPr>
      <t>drought</t>
    </r>
  </si>
  <si>
    <t xml:space="preserve">Reduced/altered distribution and possibly regional extinction of fauna and flora. </t>
  </si>
  <si>
    <t xml:space="preserve">Cascading issue where less sensitive species may be dependent on more sensitive species for critical life-cycle stages.  Displacement of fauna and increased competition in areas less affected.
Longer dry spells may spell extra difficulty in establishing restoration projects </t>
  </si>
  <si>
    <t>Informed by climate drivers: soil moisture deficit days and Dry days. Most the region's species are exposed to increased dry days.</t>
  </si>
  <si>
    <t>Variable tolerance to drought stress and dry days across species and taxa. 
Many indigenous ecosystems and taonga species (indigenous) exhibit a low adaptive capacity in the face of human-induced pressures such as introducing alien species, clearing and fragmentation of habitat, discharging nutrients and sediments into waterbodies, and harvesting marine fish.</t>
  </si>
  <si>
    <t>Severe loss of environmental amenity and a danger of continuing environmental damage.
Potential disruption for tuatara breeding skew in sex population.
Potential spread of pest plants.
Myrtacae impacted as climate becomes even more suitable for Myrtle Rust.
Longer dry spells may spell extra difficulty in establishing restoration projects.</t>
  </si>
  <si>
    <t>HD54</t>
  </si>
  <si>
    <r>
      <t>International influences</t>
    </r>
    <r>
      <rPr>
        <sz val="10"/>
        <color rgb="FF000000"/>
        <rFont val="Calibri"/>
        <family val="2"/>
        <scheme val="minor"/>
      </rPr>
      <t xml:space="preserve"> from climate change and greenhouse gas mitigation preferences </t>
    </r>
  </si>
  <si>
    <r>
      <t xml:space="preserve">Risk to existing inequities due to international influences </t>
    </r>
    <r>
      <rPr>
        <sz val="10"/>
        <color theme="1"/>
        <rFont val="Calibri"/>
        <family val="2"/>
        <scheme val="minor"/>
      </rPr>
      <t xml:space="preserve">from climate change and greenhouse gas mitigation preferences </t>
    </r>
  </si>
  <si>
    <t xml:space="preserve">The costs of mitigation actions are likely to fall disproportionally on those who can least afford them. There are two imapcts, the cost of taking the action and the cost of not taking the action (i.e., additonal charges or tax burden).  </t>
  </si>
  <si>
    <t xml:space="preserve">Assumed that the mid-century is when there will be the most implementation. </t>
  </si>
  <si>
    <t xml:space="preserve">Finanical burden may be signifcant and low income earners may struggle.
Support will be required to change.  </t>
  </si>
  <si>
    <t xml:space="preserve">See also Risk ID T1. Significant financial burden from cost of both action (transition) and inaction (lack of adaptation). 
Burden falls most readily on disadvantaged populations with potential for severe reduction in quality of life for those most affected.
</t>
  </si>
  <si>
    <t xml:space="preserve">Transitons will require significant adjustements, without extra support those on low incomes will be effcted. </t>
  </si>
  <si>
    <t>ND17</t>
  </si>
  <si>
    <r>
      <t xml:space="preserve">Ocean chemistry changes: </t>
    </r>
    <r>
      <rPr>
        <sz val="10"/>
        <color rgb="FF000000"/>
        <rFont val="Calibri"/>
        <family val="2"/>
        <scheme val="minor"/>
      </rPr>
      <t>nutrient cycling and pH</t>
    </r>
    <r>
      <rPr>
        <b/>
        <sz val="10"/>
        <color rgb="FF000000"/>
        <rFont val="Calibri"/>
        <family val="2"/>
        <scheme val="minor"/>
      </rPr>
      <t xml:space="preserve"> </t>
    </r>
    <r>
      <rPr>
        <sz val="10"/>
        <color rgb="FF000000"/>
        <rFont val="Calibri"/>
        <family val="2"/>
        <scheme val="minor"/>
      </rPr>
      <t>changes</t>
    </r>
    <r>
      <rPr>
        <b/>
        <sz val="10"/>
        <color rgb="FF000000"/>
        <rFont val="Calibri"/>
        <family val="2"/>
        <scheme val="minor"/>
      </rPr>
      <t xml:space="preserve"> </t>
    </r>
  </si>
  <si>
    <r>
      <t xml:space="preserve">Risk to indigenous and taonga species due to </t>
    </r>
    <r>
      <rPr>
        <b/>
        <sz val="10"/>
        <color theme="1"/>
        <rFont val="Calibri"/>
        <family val="2"/>
        <scheme val="minor"/>
      </rPr>
      <t xml:space="preserve">ocean chemistry changes: </t>
    </r>
    <r>
      <rPr>
        <sz val="10"/>
        <color theme="1"/>
        <rFont val="Calibri"/>
        <family val="2"/>
        <scheme val="minor"/>
      </rPr>
      <t>nutrient cycling abd pH changes</t>
    </r>
  </si>
  <si>
    <t>high</t>
  </si>
  <si>
    <t>Assumed increase in ocean chemistry changes driven by increases in annual temp.</t>
  </si>
  <si>
    <t>Current research demonstrates effects on marine biodiveristy although sensitivity varies between taxa.
Precautionary approach as understanding adaptive capacity is evolving.  Different species will adapt differently and the impacts on region may be change rather than definitely positive or negative.</t>
  </si>
  <si>
    <t>Severe loss of environmental amenity and a danger of continuing environmental damage.
Ocean acidification impacts the ability of mollusks to form shells</t>
  </si>
  <si>
    <t>Precautionary approach.</t>
  </si>
  <si>
    <t>ND71</t>
  </si>
  <si>
    <r>
      <rPr>
        <b/>
        <sz val="10"/>
        <color rgb="FF000000"/>
        <rFont val="Calibri"/>
        <family val="2"/>
      </rPr>
      <t xml:space="preserve">Ocean chemistry changes: </t>
    </r>
    <r>
      <rPr>
        <sz val="10"/>
        <color rgb="FF000000"/>
        <rFont val="Calibri"/>
        <family val="2"/>
      </rPr>
      <t>nutrient cycling and pH</t>
    </r>
    <r>
      <rPr>
        <b/>
        <sz val="10"/>
        <color rgb="FF000000"/>
        <rFont val="Calibri"/>
        <family val="2"/>
      </rPr>
      <t xml:space="preserve"> </t>
    </r>
    <r>
      <rPr>
        <sz val="10"/>
        <color rgb="FF000000"/>
        <rFont val="Calibri"/>
        <family val="2"/>
      </rPr>
      <t>changes</t>
    </r>
    <r>
      <rPr>
        <b/>
        <sz val="10"/>
        <color rgb="FF000000"/>
        <rFont val="Calibri"/>
        <family val="2"/>
      </rPr>
      <t xml:space="preserve"> </t>
    </r>
  </si>
  <si>
    <r>
      <rPr>
        <sz val="10"/>
        <color rgb="FF000000"/>
        <rFont val="Calibri"/>
        <family val="2"/>
      </rPr>
      <t xml:space="preserve">Risk to coastal and marine ecosystems, services and processes due to </t>
    </r>
    <r>
      <rPr>
        <b/>
        <sz val="10"/>
        <color rgb="FF000000"/>
        <rFont val="Calibri"/>
        <family val="2"/>
      </rPr>
      <t>Ocean chemistry changes:</t>
    </r>
    <r>
      <rPr>
        <sz val="10"/>
        <color rgb="FF000000"/>
        <rFont val="Calibri"/>
        <family val="2"/>
      </rPr>
      <t xml:space="preserve"> nutrient cycling and pH changes </t>
    </r>
  </si>
  <si>
    <t>Assumed increase in ocean chemistry changes driven by increases in annual temp (relative assessment of increasing temps over time) Exposure regionally is the same for all marine ecosystems.</t>
  </si>
  <si>
    <t>Current research demonstrates effects on marine biodiveristy although sensitivity varies between taxa.
Range of temp tolerances within wetland types.  The overall resilience is however effected by compounding stressors and fragmentation  and % loss currently experienced.</t>
  </si>
  <si>
    <t>Severe loss of environmental amenity and a danger of continuing environmental damage.
Impact on species distribution.
Impact on species with a carbonated shell due to ocean acidification (which may also impact fisheries).</t>
  </si>
  <si>
    <t>ND76</t>
  </si>
  <si>
    <r>
      <rPr>
        <sz val="10"/>
        <color rgb="FF000000"/>
        <rFont val="Calibri"/>
        <family val="2"/>
      </rPr>
      <t xml:space="preserve">More and longer </t>
    </r>
    <r>
      <rPr>
        <b/>
        <sz val="10"/>
        <color rgb="FF000000"/>
        <rFont val="Calibri"/>
        <family val="2"/>
      </rPr>
      <t>dry spells</t>
    </r>
    <r>
      <rPr>
        <sz val="10"/>
        <color rgb="FF000000"/>
        <rFont val="Calibri"/>
        <family val="2"/>
      </rPr>
      <t xml:space="preserve"> and </t>
    </r>
    <r>
      <rPr>
        <b/>
        <sz val="10"/>
        <color rgb="FF000000"/>
        <rFont val="Calibri"/>
        <family val="2"/>
      </rPr>
      <t>drought</t>
    </r>
    <r>
      <rPr>
        <sz val="10"/>
        <color rgb="FF000000"/>
        <rFont val="Calibri"/>
        <family val="2"/>
      </rPr>
      <t xml:space="preserve"> </t>
    </r>
  </si>
  <si>
    <r>
      <rPr>
        <sz val="10"/>
        <color rgb="FF000000"/>
        <rFont val="Calibri"/>
        <family val="2"/>
      </rPr>
      <t xml:space="preserve">Risk to freshwater ecosystems, services and processes due to More and longer </t>
    </r>
    <r>
      <rPr>
        <b/>
        <sz val="10"/>
        <color rgb="FF000000"/>
        <rFont val="Calibri"/>
        <family val="2"/>
      </rPr>
      <t xml:space="preserve">dry spells </t>
    </r>
    <r>
      <rPr>
        <sz val="10"/>
        <color rgb="FF000000"/>
        <rFont val="Calibri"/>
        <family val="2"/>
      </rPr>
      <t xml:space="preserve">and </t>
    </r>
    <r>
      <rPr>
        <b/>
        <sz val="10"/>
        <color rgb="FF000000"/>
        <rFont val="Calibri"/>
        <family val="2"/>
      </rPr>
      <t xml:space="preserve">drought </t>
    </r>
  </si>
  <si>
    <t>Inter-species dependencies and increased susceptiblity to disease and other stressors.</t>
  </si>
  <si>
    <t>Relative assesment of increased dry days for all scenarios.</t>
  </si>
  <si>
    <t>Recharge of fw environments dependent on rain.
Compounding stressors coupled with lack of resilience due to competing demands for water supply.</t>
  </si>
  <si>
    <t>Severe loss of environmental amenity and a danger of continuing environmental damage.
&gt;More plant species dying due to root fungal activity/ mix of drought and heavy downpours with high temps, all daisy species, cordylines etc, specifically affected by phytophthora, 
&gt;Restoration planting season reduced down to shorter period of time with risk of $$ lost in planted sites. Impact larger planting programme.
&gt;Potential loss of more at risk plant species that are already on the brink with inability to adapt 
&gt;Damage on riparian forest that may increase all the risks already mentioned.</t>
  </si>
  <si>
    <t>Water supply / replenishment issues are well known</t>
  </si>
  <si>
    <t>ND33</t>
  </si>
  <si>
    <r>
      <rPr>
        <sz val="10"/>
        <color rgb="FF000000"/>
        <rFont val="Calibri"/>
        <family val="2"/>
      </rPr>
      <t xml:space="preserve">Risk to terrestrial and forest, ecosystems, services and processes due to increasing </t>
    </r>
    <r>
      <rPr>
        <b/>
        <sz val="10"/>
        <color rgb="FF000000"/>
        <rFont val="Calibri"/>
        <family val="2"/>
      </rPr>
      <t xml:space="preserve">landslides and soil erosion </t>
    </r>
  </si>
  <si>
    <t>Damage to terrestrial ecosystems and disruption to ecological processes and services.</t>
  </si>
  <si>
    <t>Interspecies dependencies where habitat is destroyed. E.g. loss of forest - reduced foraging / habitat for terrestrial species.
Cost of pest management activities goes up due to damage to trapping networks etc, accessways, and spread of invasive species downhill to new sites. Succession on a greater number of disturbed areas opportunity for invasive species to establish.</t>
  </si>
  <si>
    <t>Spatial exposure related to extent of erosion susceptible land.  Usually occurs in steep terrain that is current under native forest in the west of the region.</t>
  </si>
  <si>
    <t>Usually localised loss of terrestrial forested ecosystems.
Dependent on the severity of slip and related measures put into place e.g. hard engineering.</t>
  </si>
  <si>
    <t>Severe loss of environmental amenity and a danger of continuing environmental damage.
Loss of indigenoous forest and increase in weed species incursion as forest becomes more fragmented by landslips.</t>
  </si>
  <si>
    <t>HD14</t>
  </si>
  <si>
    <r>
      <t xml:space="preserve">Risk to human health due to </t>
    </r>
    <r>
      <rPr>
        <sz val="10"/>
        <color theme="1"/>
        <rFont val="Calibri"/>
        <family val="2"/>
        <scheme val="minor"/>
      </rPr>
      <t>increasing</t>
    </r>
    <r>
      <rPr>
        <b/>
        <sz val="10"/>
        <color theme="1"/>
        <rFont val="Calibri"/>
        <family val="2"/>
        <scheme val="minor"/>
      </rPr>
      <t xml:space="preserve"> coastal erosion: </t>
    </r>
    <r>
      <rPr>
        <sz val="10"/>
        <color theme="1"/>
        <rFont val="Calibri"/>
        <family val="2"/>
        <scheme val="minor"/>
      </rPr>
      <t>cliffs and beaches</t>
    </r>
  </si>
  <si>
    <t>Risk to life and stress associated with eroding coastlines of both property owners and visitors.</t>
  </si>
  <si>
    <t>Loss of property values at the coast may cause stress.</t>
  </si>
  <si>
    <t>The region has large areas of erodable coastline and high population density in critcal areas.</t>
  </si>
  <si>
    <t xml:space="preserve">
Stress associated with propety loss. 
There are few options in the long term, with the exception of retreat.</t>
  </si>
  <si>
    <t>Sever decline in quality of life for those impacted.
Isolated instances of serious injury or loss of life.</t>
  </si>
  <si>
    <t>Certain in the long term.</t>
  </si>
  <si>
    <t>The uncertainity around this risk is when, not if this risk  will occur.</t>
  </si>
  <si>
    <t>ND11</t>
  </si>
  <si>
    <r>
      <t xml:space="preserve">Risk to indigenous and taonga species due to </t>
    </r>
    <r>
      <rPr>
        <b/>
        <sz val="10"/>
        <color theme="1"/>
        <rFont val="Calibri"/>
        <family val="2"/>
        <scheme val="minor"/>
      </rPr>
      <t>river and pluvial flooding</t>
    </r>
    <r>
      <rPr>
        <sz val="10"/>
        <color theme="1"/>
        <rFont val="Calibri"/>
        <family val="2"/>
        <scheme val="minor"/>
      </rPr>
      <t xml:space="preserve">: changes in frequency and magnitude in rural and urban areas </t>
    </r>
  </si>
  <si>
    <t>No climate driver data to review.  Assumed that frequency will increase at least for western parts of the region (based on increased rainfall projections).</t>
  </si>
  <si>
    <t>Immediate and sometimes catastrophic damage to native species.
Signficantly constrained by floodplain development. Prevents natural recovery and recolonisation to occur over time.  Any benefits e.g. deposition of floodplain silt  and related fertility removed by humans.</t>
  </si>
  <si>
    <t>HD88</t>
  </si>
  <si>
    <r>
      <t xml:space="preserve">Risk to cultural heritage due to marine heatwaves: </t>
    </r>
    <r>
      <rPr>
        <sz val="10"/>
        <color theme="1"/>
        <rFont val="Calibri"/>
        <family val="2"/>
        <scheme val="minor"/>
      </rPr>
      <t xml:space="preserve">more persistent high summer sea temperatures </t>
    </r>
  </si>
  <si>
    <t xml:space="preserve">  Lost of ability to undertake cultural practices, pass on matauranga and demonstrate manaakitanaga as marine heat waves result in ecosystem change and effect the availabiliyt and distributionof toanga species</t>
  </si>
  <si>
    <t>Potetially high exposure, but not well described.</t>
  </si>
  <si>
    <t>Unable to undertake practices  if species isn't present.
Species is lost or moves out of rohe.</t>
  </si>
  <si>
    <t>Impact  to kaimoana and taonga for Māori &amp; others who rely on the marine ecosystem for wellbeing, cultural needs, and livelihood.</t>
  </si>
  <si>
    <t xml:space="preserve">Unsure of impact of marine heat waves in the long term </t>
  </si>
  <si>
    <t>HD83</t>
  </si>
  <si>
    <r>
      <t xml:space="preserve">Risk to cultural heritage due to river and pluvial flooding: </t>
    </r>
    <r>
      <rPr>
        <sz val="10"/>
        <color theme="1"/>
        <rFont val="Calibri"/>
        <family val="2"/>
        <scheme val="minor"/>
      </rPr>
      <t xml:space="preserve">changes in frequency and magnitude in rural and urban areas </t>
    </r>
  </si>
  <si>
    <t xml:space="preserve">indigenous biodiversity/ taonga/tīpuna, valued buildings, marae, cultural Assets and waahi tapu damged or lost due to repeat flood events. Loss of ability to undertake cultural practices, pass on matauranga and maintain connection with places due to loss of access to and connection with significant sites on flood prone areas. </t>
  </si>
  <si>
    <t xml:space="preserve">Damage during a flood event is signifcant.
Few long-term adaptive options. </t>
  </si>
  <si>
    <t>Significant damage to low lying marae, urupa, historical hertiage sites - Potential for major impact on community wellbeing, spiritual and mental health.</t>
  </si>
  <si>
    <t>Impacts known form other expereinces.</t>
  </si>
  <si>
    <t>HD13</t>
  </si>
  <si>
    <r>
      <t xml:space="preserve">Risk to human health due to sea-level rise and salinity stresses on brackish and aquifer systems </t>
    </r>
    <r>
      <rPr>
        <sz val="10"/>
        <color theme="1"/>
        <rFont val="Calibri"/>
        <family val="2"/>
        <scheme val="minor"/>
      </rPr>
      <t>and coastal lowland rivers</t>
    </r>
  </si>
  <si>
    <t>Risk to human health, stress in the primary sector, coastal property owners and food gathering actitivies associated with changing salinity of aquifiers.</t>
  </si>
  <si>
    <t xml:space="preserve">Stress and impacts on well-being due to inability to produce or gather food in coastal margins. </t>
  </si>
  <si>
    <t xml:space="preserve">Low lying communities and primary producers may expererience stress associated with an inability to produce some primary goods, due to saline instrusion of groundwater resources. Ground water supplies may not be suitable for drinking, causing stress and illness.  Primary stress associated with loss of coastal property associated with SLR.  </t>
  </si>
  <si>
    <t>High but unexplored.
Other water sources or types of production may be possible. Loss of coastal homes more impactful.</t>
  </si>
  <si>
    <t>Severe or widespread decline in services and quality of life.
Salinity impacts could lead to significant reductions in economic performance in isolated areas.</t>
  </si>
  <si>
    <t>Uncertain for salinity impacts, certain for stress associated with SLR</t>
  </si>
  <si>
    <t>Depending on the extent of saline instrusion it may be significant in low lying areas.  Stress assoicated with loss of land due to SLR likely to be signifcant.</t>
  </si>
  <si>
    <t>ND24</t>
  </si>
  <si>
    <r>
      <t xml:space="preserve">Increasing </t>
    </r>
    <r>
      <rPr>
        <b/>
        <sz val="10"/>
        <color rgb="FF000000"/>
        <rFont val="Calibri"/>
        <family val="2"/>
        <scheme val="minor"/>
      </rPr>
      <t>fire–weather</t>
    </r>
    <r>
      <rPr>
        <sz val="10"/>
        <color rgb="FF000000"/>
        <rFont val="Calibri"/>
        <family val="2"/>
        <scheme val="minor"/>
      </rPr>
      <t xml:space="preserve"> conditions: harsher, prolonged season </t>
    </r>
  </si>
  <si>
    <r>
      <rPr>
        <sz val="10"/>
        <color rgb="FF000000"/>
        <rFont val="Calibri"/>
        <family val="2"/>
      </rPr>
      <t xml:space="preserve">Risk to terrestrial and forest, ecosystems, services and processes due to increasing </t>
    </r>
    <r>
      <rPr>
        <b/>
        <sz val="10"/>
        <color rgb="FF000000"/>
        <rFont val="Calibri"/>
        <family val="2"/>
      </rPr>
      <t>fire-weather</t>
    </r>
    <r>
      <rPr>
        <sz val="10"/>
        <color rgb="FF000000"/>
        <rFont val="Calibri"/>
        <family val="2"/>
      </rPr>
      <t xml:space="preserve"> conditions; harsher, prolonged season </t>
    </r>
  </si>
  <si>
    <t>Historic observations of fire impacts on native biodiversity.  Depends on the frequency and duration of fire-season.
&gt;NZ forests, shrublands and grasslands are not adapted to fire
&gt;DP rules and bylaws to prohibit planting of species that increase fire risk and spreading (learnings from australia bush fires)
&gt;Exotic plants more resilient intensity and frequency of fire. Seed longevity, resprouting capabilities, number of seed produced,
&gt;The extent of exotic tree coverage has dramatically increased in across Eastern Wairarapa with fewer pastural/fire breaks to slow the spread of fires. The areas are remote with limited access opportunities. all reducing the ability to control fires that start.</t>
  </si>
  <si>
    <t>Severe loss of environmental amenity and a danger of continuing environmental damage.
Whole of ecosystems change, fragmented habitats.</t>
  </si>
  <si>
    <t>ND73</t>
  </si>
  <si>
    <r>
      <rPr>
        <sz val="10"/>
        <color rgb="FF000000"/>
        <rFont val="Calibri"/>
        <family val="2"/>
      </rPr>
      <t xml:space="preserve">Risk to freshwater ecosystems, services and processes due to </t>
    </r>
    <r>
      <rPr>
        <b/>
        <sz val="10"/>
        <color rgb="FF000000"/>
        <rFont val="Calibri"/>
        <family val="2"/>
      </rPr>
      <t>Higher mean air temperatures</t>
    </r>
  </si>
  <si>
    <t>Reduced/altered/lost distribution and extent</t>
  </si>
  <si>
    <t>Low adaptive capacity but increase riparian health may protect the ecosystem from higher temperatures..</t>
  </si>
  <si>
    <t>Severe loss of environmental amenity and a danger of continuing environmental damage.
Lower access to fresh water (for all usages) due to evaporation.</t>
  </si>
  <si>
    <t>ND21</t>
  </si>
  <si>
    <r>
      <t xml:space="preserve">Heatwaves: </t>
    </r>
    <r>
      <rPr>
        <sz val="10"/>
        <color theme="1"/>
        <rFont val="Calibri"/>
        <family val="2"/>
        <scheme val="minor"/>
      </rPr>
      <t>increasing persistence, frequency and magnitude</t>
    </r>
  </si>
  <si>
    <t>Region-wide with  greater impacts in the eastern parts of the region (Wairarapa)</t>
  </si>
  <si>
    <r>
      <rPr>
        <sz val="10"/>
        <color rgb="FF000000"/>
        <rFont val="Calibri"/>
        <family val="2"/>
      </rPr>
      <t xml:space="preserve">Risk to terrestrial and forest, ecosystems, services and processes due to </t>
    </r>
    <r>
      <rPr>
        <b/>
        <sz val="10"/>
        <color rgb="FF000000"/>
        <rFont val="Calibri"/>
        <family val="2"/>
      </rPr>
      <t xml:space="preserve">heatwaves: </t>
    </r>
    <r>
      <rPr>
        <sz val="10"/>
        <color rgb="FF000000"/>
        <rFont val="Calibri"/>
        <family val="2"/>
      </rPr>
      <t>increasing persistence, frequency and magnitude</t>
    </r>
  </si>
  <si>
    <t>Interspecies dependencies</t>
  </si>
  <si>
    <t>All the remaining terrestrial ecoystems affected.</t>
  </si>
  <si>
    <t xml:space="preserve">Temperature is a key driver of ecosystem processes from growth rates, decomposition, evapotranspiration and reproduction. 
Fragmentation of terrestrial ecosystems increases edge effects and decreases buffering ability for core areas. Resilience is also reduced with reduced extent and land use constraints. More pressure on what's remaining.  The adaptive capacity and sensitivity also relates to change in biodiversity i.e. increase in extent of mild and warm forests but loss of cold forests.  </t>
  </si>
  <si>
    <t>Severe loss of environmental amenity and a danger of continuing environmental damage.
Increase disturbance due to mortality within habitats will increase the potential of establishment of pest plants. </t>
  </si>
  <si>
    <t>Thermal tolerances of keystone species would dictate the severity of impact to terrestrial ecosystems</t>
  </si>
  <si>
    <t>ND3</t>
  </si>
  <si>
    <t>Central and eastern parts of the region more exposed (climate modelling)</t>
  </si>
  <si>
    <r>
      <t>Risk to indigenous and taonga species due to h</t>
    </r>
    <r>
      <rPr>
        <b/>
        <sz val="10"/>
        <color theme="1"/>
        <rFont val="Calibri"/>
        <family val="2"/>
        <scheme val="minor"/>
      </rPr>
      <t xml:space="preserve">eatwaves: </t>
    </r>
    <r>
      <rPr>
        <sz val="10"/>
        <color theme="1"/>
        <rFont val="Calibri"/>
        <family val="2"/>
        <scheme val="minor"/>
      </rPr>
      <t>increasing persistence, frequency and magnitude</t>
    </r>
  </si>
  <si>
    <t xml:space="preserve">Cascading issue where less sensitive species may be dependent on more sensitive species for critical life-cycle stages. </t>
  </si>
  <si>
    <t xml:space="preserve">About 3/4 of the region affected by heatwaves at a comparatively larger magnitude. </t>
  </si>
  <si>
    <t>Variable tolerance to heat waves but in general with some taxa more sensitive e.g. herpetofauna, fish.
Adaptive capacity limited by componding anthropogenic pressures such as habitat loss or modification reducing habitat buffering capacity.  Physiological adaption is slow.</t>
  </si>
  <si>
    <t>Severe loss of environmental amenity and a danger of continuing environmental damage.
Heatwaves could affect breeding for birds.</t>
  </si>
  <si>
    <t>ND1</t>
  </si>
  <si>
    <r>
      <t>Risk to indigenous and taonga species due to</t>
    </r>
    <r>
      <rPr>
        <b/>
        <sz val="10"/>
        <color theme="1"/>
        <rFont val="Calibri"/>
        <family val="2"/>
        <scheme val="minor"/>
      </rPr>
      <t xml:space="preserve"> higher mean air temperatures</t>
    </r>
  </si>
  <si>
    <t>Reduced/altered distribution and possibly regional extinction of native fauna and flora. Increase in introduced and pest species and diseases</t>
  </si>
  <si>
    <t>Cascading issue where less sensitive species may be dependent on more sensitive species for critical life-cycle stages</t>
  </si>
  <si>
    <t xml:space="preserve">Baseline is captured as "low" Exposure assessed relative to each scenario and baseline i.e. severity of change rather than spatial extent of exposure / proportion of taxa populations impacted. Expected that the entire region will experience increased air temperatures and therefore all species present in the region will be exposed either directly or indirectly. </t>
  </si>
  <si>
    <t>Sensitivity to incr air temperatures will vary greatly between taxa. With alpine annd temperate native fauna and flora more sensitive than "warm" species.  Very difficult to collectively determine sensitivity. Gone for middle of the road to reflect benefits and disbenefits likely to be experienced.
Adaptive capacity is again species-dependent but assume that there will be compounding pressures arising from pests that may respond positively to increased air temps. High level of endemic species usually long lived and slow to adapt e.g. lizards.</t>
  </si>
  <si>
    <t>Severe loss of environmental amenity and a danger of continuing environmental damage.
Changing sex ratios in lizards and tuatara.
Heat stress to some species.
Changes in food sources for some species (flowering or fruting times change due to temp).</t>
  </si>
  <si>
    <t>ND40</t>
  </si>
  <si>
    <r>
      <rPr>
        <sz val="10"/>
        <color rgb="FF000000"/>
        <rFont val="Calibri"/>
        <family val="2"/>
      </rPr>
      <t xml:space="preserve">Risk to wetland ecosystems, services and processes due to more and longer </t>
    </r>
    <r>
      <rPr>
        <b/>
        <sz val="10"/>
        <color rgb="FF000000"/>
        <rFont val="Calibri"/>
        <family val="2"/>
      </rPr>
      <t xml:space="preserve">dry spells </t>
    </r>
    <r>
      <rPr>
        <sz val="10"/>
        <color rgb="FF000000"/>
        <rFont val="Calibri"/>
        <family val="2"/>
      </rPr>
      <t xml:space="preserve">and </t>
    </r>
    <r>
      <rPr>
        <b/>
        <sz val="10"/>
        <color rgb="FF000000"/>
        <rFont val="Calibri"/>
        <family val="2"/>
      </rPr>
      <t>drought</t>
    </r>
  </si>
  <si>
    <t>Relative assesment of increased dry days for all scenarios. Wetlands are found throughout the region and improved understanding of exposure would need further analysis (GIS).</t>
  </si>
  <si>
    <t>Variable tolerance to drought stress and dry days across wetland types with some well adapted to cope with seasonal flucuations in hydrology.  There are however a greater number of faculative exotic species that could quickly dominate.
Compounding stressors coupled with lack of resilience due to fragmentation and loss.</t>
  </si>
  <si>
    <t>Severe loss of environmental amenity and a danger of continuing environmental damage.
Receeding water level in wetlands increased likelihood of pest species invasion.</t>
  </si>
  <si>
    <t>ND38</t>
  </si>
  <si>
    <r>
      <rPr>
        <sz val="10"/>
        <color rgb="FF000000"/>
        <rFont val="Calibri"/>
        <family val="2"/>
      </rPr>
      <t xml:space="preserve">Risk to wetland ecosystems, services and processes due to </t>
    </r>
    <r>
      <rPr>
        <b/>
        <sz val="10"/>
        <color rgb="FF000000"/>
        <rFont val="Calibri"/>
        <family val="2"/>
      </rPr>
      <t xml:space="preserve">higher mean water temperatures </t>
    </r>
  </si>
  <si>
    <t>Reduced / loss and alteration of species composition, distribution and extent.   changes to wetland processes and ecosystem services</t>
  </si>
  <si>
    <t>'Cascading issue where less sensitive species may be dependent on more sensitive species for critical life-cycle stages. Compounded by increased nutrient run-off and reduced shading of watercourses</t>
  </si>
  <si>
    <t>Wetlands are spreadout throughout region.</t>
  </si>
  <si>
    <t>Wetland type is likely to change quite rapidly due to increased water temp including associated fauna assemblages.
Range of temp tolerances within wetland types.  The overall resilience is however effected by compounding stressors and fragmentation  and % loss currently experienced.</t>
  </si>
  <si>
    <t>Severe loss of environmental amenity and a danger of continuing environmental damage.
Possible changes to denitrification processes.
Increased algal blooms, less open water in ponds etc reducing habitat for native species - also creating weutrpohic conditions etc.</t>
  </si>
  <si>
    <t>Range of tolerances and exposure depending on type</t>
  </si>
  <si>
    <t>ND55</t>
  </si>
  <si>
    <r>
      <rPr>
        <sz val="10"/>
        <color rgb="FF000000"/>
        <rFont val="Calibri"/>
        <family val="2"/>
      </rPr>
      <t xml:space="preserve">Risk to coastal and marine ecosystems, services and processes due to </t>
    </r>
    <r>
      <rPr>
        <b/>
        <sz val="10"/>
        <color rgb="FF000000"/>
        <rFont val="Calibri"/>
        <family val="2"/>
      </rPr>
      <t>Higher mean air temperatures</t>
    </r>
  </si>
  <si>
    <t>Reduced/altered/lost distribution and extent through warming of marine waters and direct effect of increase temp on intertidal and coastal terrestrial ecosystems</t>
  </si>
  <si>
    <t>The magnitude of these changes is predicted to be greater in already nutrient-poor subtropical waters than in more nutrient-rich subantarctic waters. This posees a risk to oceanic ecosystem productivity and functioning due to changes in sea surface temperature, ocean mixing, nutrient availability, chemical composition and vertical particle flux.</t>
  </si>
  <si>
    <t>Coastal squeeze particularly in most affected areas inhibit recovery.  Frequency and magnitude of events will influence adaptive capacity.</t>
  </si>
  <si>
    <t>Severe loss of environmental amenity and a danger of continuing environmental damage.
Possible changes in flora/ fauna.
Biosecurity risks to indigenous coastal ecosystems have the potential to heavily modify already fragile habitats and could lead to species loss, further ecosystem decline and have flow on effects for the natural processes that operate in those systems. For example, diseases like spinifex flower smut  or myrtle rust  may cause decline in reproduction rates with flow on effects for those ecosystems such as a reduced capacity for sand binding and dune growth or stabilisation.</t>
  </si>
  <si>
    <t>ND75</t>
  </si>
  <si>
    <r>
      <rPr>
        <b/>
        <sz val="10"/>
        <color rgb="FF000000"/>
        <rFont val="Calibri"/>
        <family val="2"/>
      </rPr>
      <t xml:space="preserve">Heatwaves: </t>
    </r>
    <r>
      <rPr>
        <sz val="10"/>
        <color rgb="FF000000"/>
        <rFont val="Calibri"/>
        <family val="2"/>
      </rPr>
      <t>increasing persistence, frequency and magnitude</t>
    </r>
  </si>
  <si>
    <r>
      <rPr>
        <sz val="10"/>
        <color rgb="FF000000"/>
        <rFont val="Calibri"/>
        <family val="2"/>
      </rPr>
      <t xml:space="preserve">Risk to freshwater ecosystems, services and processes due to </t>
    </r>
    <r>
      <rPr>
        <b/>
        <sz val="10"/>
        <color rgb="FF000000"/>
        <rFont val="Calibri"/>
        <family val="2"/>
      </rPr>
      <t xml:space="preserve">Heatwaves: </t>
    </r>
    <r>
      <rPr>
        <sz val="10"/>
        <color rgb="FF000000"/>
        <rFont val="Calibri"/>
        <family val="2"/>
      </rPr>
      <t>increasing persistence, frequency and magnitude</t>
    </r>
  </si>
  <si>
    <t>Predicted increases in intensity and duration of dry periods are likely to result in more extended periods of low flow and reduced flow variability.</t>
  </si>
  <si>
    <t>Compounding risks of direct loss and indirect habitat loss due to increase temp means that sensitivity is high.
Climate change-driven alteration in rainfall amount and variability, along with increased temperatures, are likely to significantly increase already high human pressure on riverine ecosystems and species.</t>
  </si>
  <si>
    <t xml:space="preserve">Severe loss of environmental amenity and a danger of continuing environmental damage.
&gt;Reduction in stream flows which will impact on flow favouring taxa.
&gt;Therophobic taxa (go down) versus thermophilic taxa (go up). 
&gt;species that require a cold portion of season (fruit crops) may no longer grow
&gt;poor seed set, mast seaons may have longer gaps
&gt;Further exacerbates stress on Wairarapa industry and livelihoods
&gt;&gt;lower dissolved oxygen as temps incraese whih impacts on animals.
&gt;Increased macrophyte growth and changes in habitat.
&gt;Possibly increased toxic algal growth in rivers and lakes across longer periods. 
&gt;Increased algae blooms
&gt;Decreased water quality
&gt;Impact on fauna and flora in the ecosystem (higher temperatures may not be suitable for native species)
&gt;Eutrophication - which is favored by low flows and high N rates in waterways
&gt;Wairarapa water bodies already have poor water quality (esp. Ruamahanga River and Lake Wairarapa) - multiple impacts on water quality, water quantity, access to safe drinking water
</t>
  </si>
  <si>
    <t>ND22</t>
  </si>
  <si>
    <r>
      <rPr>
        <sz val="10"/>
        <color rgb="FF000000"/>
        <rFont val="Calibri"/>
        <family val="2"/>
      </rPr>
      <t xml:space="preserve">Risk to terrestrial and forest, ecosystems, services and processes due to more and longer </t>
    </r>
    <r>
      <rPr>
        <b/>
        <sz val="10"/>
        <color rgb="FF000000"/>
        <rFont val="Calibri"/>
        <family val="2"/>
      </rPr>
      <t xml:space="preserve">dry spells </t>
    </r>
    <r>
      <rPr>
        <sz val="10"/>
        <color rgb="FF000000"/>
        <rFont val="Calibri"/>
        <family val="2"/>
      </rPr>
      <t xml:space="preserve">and </t>
    </r>
    <r>
      <rPr>
        <b/>
        <sz val="10"/>
        <color rgb="FF000000"/>
        <rFont val="Calibri"/>
        <family val="2"/>
      </rPr>
      <t>drought</t>
    </r>
  </si>
  <si>
    <t>Relative assesment of increased dry days for all scenarios.  Terrestrial ecosystems are found throughout the region including pasture that hosts native fauna species.</t>
  </si>
  <si>
    <t xml:space="preserve">Conservative assessment as there are a range of thermal tolerances of terrestrial species.
Limited extent of ecosystems in the region reduce resilience as well as the fragnmented nature.  </t>
  </si>
  <si>
    <t>HD32</t>
  </si>
  <si>
    <t>&gt; A lot of exposed coastal communities and community assets (Ngāti Toa Domain, Plimmerton Domain)  across Porirua City  (6 areas at risk) - Caroline M
&gt; Susceptibility of reclaimed land in Wellington City - Caroline M
&gt; reclaimed land spesh round red rocks, motu kairangi and moa points</t>
  </si>
  <si>
    <r>
      <t xml:space="preserve">Risk to social cohesion and community wellbeing due to increasing coastal erosion: </t>
    </r>
    <r>
      <rPr>
        <sz val="10"/>
        <color theme="1"/>
        <rFont val="Calibri"/>
        <family val="2"/>
        <scheme val="minor"/>
      </rPr>
      <t>cliffs and beaches</t>
    </r>
    <r>
      <rPr>
        <b/>
        <sz val="10"/>
        <color theme="1"/>
        <rFont val="Calibri"/>
        <family val="2"/>
        <scheme val="minor"/>
      </rPr>
      <t xml:space="preserve"> </t>
    </r>
  </si>
  <si>
    <t xml:space="preserve">Homes, coastal assets, marae, and infrastructure lost to eroding cliffs and beaches, resulting in fragmentaton of communties and access / resource issues where roads and services are along the coast.  </t>
  </si>
  <si>
    <t xml:space="preserve">Coastal communities across the region are at risk. </t>
  </si>
  <si>
    <t>communties will relocate or fragment.
There are few options in the long term except relocation.</t>
  </si>
  <si>
    <t>ND85</t>
  </si>
  <si>
    <r>
      <rPr>
        <sz val="10"/>
        <color rgb="FF000000"/>
        <rFont val="Calibri"/>
        <family val="2"/>
      </rPr>
      <t xml:space="preserve">Risk to freshwater ecosystems, services and processes due to </t>
    </r>
    <r>
      <rPr>
        <b/>
        <sz val="10"/>
        <color rgb="FF000000"/>
        <rFont val="Calibri"/>
        <family val="2"/>
      </rPr>
      <t>Sea-level rise and salinity stresses on brackish and aquifer systems</t>
    </r>
    <r>
      <rPr>
        <sz val="10"/>
        <color rgb="FF000000"/>
        <rFont val="Calibri"/>
        <family val="2"/>
      </rPr>
      <t xml:space="preserve"> and coastal lowland rivers </t>
    </r>
  </si>
  <si>
    <t>Increased peak flows are likely to increase rates of channel sediment transport and bed instability, particularly in the south and west. Conversely, predicted increases in intensity and duration of dry periods are likely to result in more extended periods of low flow and reduced flow variability.</t>
  </si>
  <si>
    <t>Adaptive capacity able but will have flow on impacts shifting the salt water wedge further inland and affecting all related process including migration, spawning and vegetation distribution.</t>
  </si>
  <si>
    <t>Severe loss of environmental amenity and a danger of continuing environmental damage.
SLR may mean that a longer part of the coastal rivers may face brackish water. Current ecosystems are not adapted to brackish water which means that they will be negatively impacted.</t>
  </si>
  <si>
    <t>ND57</t>
  </si>
  <si>
    <r>
      <rPr>
        <sz val="10"/>
        <color rgb="FF000000"/>
        <rFont val="Calibri"/>
        <family val="2"/>
      </rPr>
      <t xml:space="preserve">Risk to coastal and marine ecosystems, services and processes due to </t>
    </r>
    <r>
      <rPr>
        <b/>
        <sz val="10"/>
        <color rgb="FF000000"/>
        <rFont val="Calibri"/>
        <family val="2"/>
      </rPr>
      <t xml:space="preserve">Heatwaves: </t>
    </r>
    <r>
      <rPr>
        <sz val="10"/>
        <color rgb="FF000000"/>
        <rFont val="Calibri"/>
        <family val="2"/>
      </rPr>
      <t>increasing persistence, frequency and magnitude</t>
    </r>
  </si>
  <si>
    <t>Reduced/altered/lost distribution, composition and extent for coastal terrestrial, intertidal and shallow subtidal systems with limited impact on subtidal marine ecosystems</t>
  </si>
  <si>
    <t>Exposure is divided between east and western areas. With worsening more widespread exposure to heat waves in the long term predictions.</t>
  </si>
  <si>
    <t>Assessing the sensitivity of the oceans around New Zealand to projected declines in their productivity is difficult due to the complex linkages and interrelationships between ecosystems and species, and the complexity of the physical environment. This reflects the wide latitudinal span and complex ocean dynamics, which include zones of intense mixing along boundaries and between water bodies.
It is difficult to assess the adaptive capacity of ocean ecosystems and species to predicted declines in primary productivity. This is because the systems involve very complex and, in some cases, only partially understood physical and biological processes and interactions. Opportunities for human interventions to increase the adaptability of these systems are likely to be extremely limited due to this complexity and the enormous geographic scales over which change is occurring.</t>
  </si>
  <si>
    <t>complex biological interactions likely to result in cascading and compounding effects which are yet unknown / unquantifiable.</t>
  </si>
  <si>
    <t>ND37</t>
  </si>
  <si>
    <r>
      <rPr>
        <sz val="10"/>
        <color rgb="FF000000"/>
        <rFont val="Calibri"/>
        <family val="2"/>
      </rPr>
      <t xml:space="preserve">Risk to wetland ecosystems, services and processes due to </t>
    </r>
    <r>
      <rPr>
        <b/>
        <sz val="10"/>
        <color rgb="FF000000"/>
        <rFont val="Calibri"/>
        <family val="2"/>
      </rPr>
      <t xml:space="preserve">higher mean air temperatures </t>
    </r>
  </si>
  <si>
    <t>inter-species dependencies will result in cascading impacts associated with the loss of habitat.</t>
  </si>
  <si>
    <t>All of the remaining  ecosystems in the region are exposed to air temp.</t>
  </si>
  <si>
    <t>The sensitivity of New Zealand’s wetland ecosystems and species to climate-related change in moisture status will vary widely, with those in dry climates in eastern and northern New Zealand likely to show higher sensitivity than those in the wetter climates of southwestern New Zealand (Robertson et al, 2016). Ephemeral wetlands that support high numbers of threatened species may show high sensitivity to these changes in moisture status, given the natural fluctuations in moisture status they currently experience (Johnson and Rogers, 2003).
Climate change is predicted to alter annual and seasonal rainfall distribution, which, combined with higher temperatures and increased windiness, will affect the moisture status of many of New Zealand’s freshwater wetland ecosystems and species, particularly those of lowland wetlands.</t>
  </si>
  <si>
    <t xml:space="preserve">
Isolated but significant instances of environmental damage that might be reversed with intensive efforts.
Some functionall wetlands may not perform (for example wetlands around unlined landfill used to natural leachate treatment. Wetland plants will die.
</t>
  </si>
  <si>
    <t>HD102</t>
  </si>
  <si>
    <t>Sports and recreation</t>
  </si>
  <si>
    <r>
      <rPr>
        <b/>
        <sz val="10"/>
        <color rgb="FF000000"/>
        <rFont val="Calibri"/>
        <family val="2"/>
      </rPr>
      <t xml:space="preserve">Risk to sports and recreation due to coastal and estuarine flooding: </t>
    </r>
    <r>
      <rPr>
        <sz val="10"/>
        <color rgb="FF000000"/>
        <rFont val="Calibri"/>
        <family val="2"/>
      </rPr>
      <t xml:space="preserve">increasing persistence, frequency and magnitude </t>
    </r>
  </si>
  <si>
    <t xml:space="preserve">On-going inundation of coastal marigins used for recreation and damage to coastal facilities will decrease the appeal of coastal margins as a place for recreation and socialising.  </t>
  </si>
  <si>
    <t>Damage to small coastal roads that don't get the same investment as main roads for asset maintenance. Perspective of increasing risk over time - which leads to less access to remote recreation sites - could have impacts on communities, e.g. surf access, hiking, fishing, boating diving.</t>
  </si>
  <si>
    <t>Coastal recreational areas will be lost as coastal inundation increases.</t>
  </si>
  <si>
    <t xml:space="preserve">Easily damaged. 
Few options in the long-term, although new areas could be created. </t>
  </si>
  <si>
    <t xml:space="preserve">General appreciable decline in services.
Long term health implications for those affected. </t>
  </si>
  <si>
    <t>HD103</t>
  </si>
  <si>
    <r>
      <rPr>
        <b/>
        <sz val="10"/>
        <color rgb="FF000000"/>
        <rFont val="Calibri"/>
        <family val="2"/>
      </rPr>
      <t xml:space="preserve">Risk to sports and recreation due to sea-level rise and salinity stresses on brackish and aquifer systems </t>
    </r>
    <r>
      <rPr>
        <sz val="10"/>
        <color rgb="FF000000"/>
        <rFont val="Calibri"/>
        <family val="2"/>
      </rPr>
      <t xml:space="preserve">and coastal lowland rivers </t>
    </r>
  </si>
  <si>
    <t>Coastal recreational areas will be lost as sea level rise occurs.</t>
  </si>
  <si>
    <t xml:space="preserve">Sports and recreation lost. 
Few long-term options. </t>
  </si>
  <si>
    <t>HD104</t>
  </si>
  <si>
    <r>
      <t xml:space="preserve">Risk to sports and recreation due to increasing coastal erosion: </t>
    </r>
    <r>
      <rPr>
        <sz val="10"/>
        <color theme="1"/>
        <rFont val="Calibri"/>
        <family val="2"/>
        <scheme val="minor"/>
      </rPr>
      <t xml:space="preserve">cliffs and beaches </t>
    </r>
  </si>
  <si>
    <t>Less people participating in recreation in coastal parks and facilities because of the damage to the facilities, leading to reduced well-being and lower levels of social interaction.</t>
  </si>
  <si>
    <t>Areas will be lost.</t>
  </si>
  <si>
    <t xml:space="preserve">Sports and recreation lost and damaged. 
Few options in the long-term, although new areas could be created. </t>
  </si>
  <si>
    <t>General appreciable decline in services (e.g. lack of public access to beaches or walking tracks).</t>
  </si>
  <si>
    <t>ED59</t>
  </si>
  <si>
    <t>Tourism and hospitality</t>
  </si>
  <si>
    <t>Economy 
Whairawa</t>
  </si>
  <si>
    <t>Risk to tourism and hospitality due to international influences from climate change and greenhouse gas mitigation preferences</t>
  </si>
  <si>
    <t>NZ's tourism particularly exposed to changes in international travel.</t>
  </si>
  <si>
    <t>Sector sensitive to limitations on travel. Not only due to reduction in tourists but also to availability of staff.</t>
  </si>
  <si>
    <t>Significant general reduction in economic performance relative to current forecasts.
General appreciable decline in quality of life.</t>
  </si>
  <si>
    <t>Trajectory of international influences on mitigation preferences difficult to assume. 
Impact of lower tourism understood from Covid example.
Reductions in immigration for workers in other industries likely to be more impactful for Wellington, compared to tourism (which makes up a small proportion of Regional GDP).</t>
  </si>
  <si>
    <t>ND6</t>
  </si>
  <si>
    <t>Eastern parts of the region (Wairarapa)</t>
  </si>
  <si>
    <r>
      <t xml:space="preserve">Risk to indigenous and taonga species due to increasing </t>
    </r>
    <r>
      <rPr>
        <b/>
        <sz val="10"/>
        <color theme="1"/>
        <rFont val="Calibri"/>
        <family val="2"/>
        <scheme val="minor"/>
      </rPr>
      <t xml:space="preserve">fire-weather </t>
    </r>
    <r>
      <rPr>
        <sz val="10"/>
        <color theme="1"/>
        <rFont val="Calibri"/>
        <family val="2"/>
        <scheme val="minor"/>
      </rPr>
      <t xml:space="preserve">conditions: harsher, prolonged season </t>
    </r>
  </si>
  <si>
    <t>Injury/mortality of native species, loss of habitat, increase disturbance limiting recovery</t>
  </si>
  <si>
    <t>Increasing impact across the region with central areas of forest impacted across mid and long-range predictions.</t>
  </si>
  <si>
    <t>Compounding risks of direct loss and indirect habitat loss means that sensitivity is high.
Unlikely that fire-adaptations will develop.  Constrained by fragmented habitat and reduced extent of habitat within the region.</t>
  </si>
  <si>
    <t>Isolated but significant instances of environmental damage that might be reversed with intensive efforts.</t>
  </si>
  <si>
    <t>HD40</t>
  </si>
  <si>
    <t>Wairarapa already at risk of drought.</t>
  </si>
  <si>
    <r>
      <t xml:space="preserve">Risk to existing inequities due to </t>
    </r>
    <r>
      <rPr>
        <sz val="10"/>
        <color theme="1"/>
        <rFont val="Calibri"/>
        <family val="2"/>
        <scheme val="minor"/>
      </rPr>
      <t>more and longer</t>
    </r>
    <r>
      <rPr>
        <b/>
        <sz val="10"/>
        <color theme="1"/>
        <rFont val="Calibri"/>
        <family val="2"/>
        <scheme val="minor"/>
      </rPr>
      <t xml:space="preserve"> dry spells </t>
    </r>
    <r>
      <rPr>
        <sz val="10"/>
        <color theme="1"/>
        <rFont val="Calibri"/>
        <family val="2"/>
        <scheme val="minor"/>
      </rPr>
      <t xml:space="preserve">and </t>
    </r>
    <r>
      <rPr>
        <b/>
        <sz val="10"/>
        <color theme="1"/>
        <rFont val="Calibri"/>
        <family val="2"/>
        <scheme val="minor"/>
      </rPr>
      <t xml:space="preserve">drought </t>
    </r>
  </si>
  <si>
    <t xml:space="preserve">Exisiting inequities within society may be exacerbated by the cost of securing water, and the increasing cost of primary sector produce. The demand for seasonal workers in the primary sector may decrease, affecting the ability of families to secure their basic needs.  </t>
  </si>
  <si>
    <t xml:space="preserve">Water costs and level of access causes an increase in prices of fresh vegetables, making them inaccessible to some. </t>
  </si>
  <si>
    <t xml:space="preserve">Areas of low income, and places where primary production provides large proportion of the communities income are exposed. </t>
  </si>
  <si>
    <t>Water is essential and would take priority over other purchases.
Limited ability for individual action, a system wide response is required.</t>
  </si>
  <si>
    <t>&gt; Lack of access to food or poorer growing conditions to grow you own kai
&gt; water costs and access increase prices of fresh vegetables making these inaccessible to some
Emily UHCC
&gt; Increasing costs and financial hardship for farmers and growers
&gt; Deaths and hospitalisation due to lack of access to water
&gt; Mental health impacts - loss of livelihood</t>
  </si>
  <si>
    <t>uncertain</t>
  </si>
  <si>
    <t>Depends on storage systems.</t>
  </si>
  <si>
    <t>HD101</t>
  </si>
  <si>
    <r>
      <t xml:space="preserve">Risk to sports and recreation due to river and pluvial flooding: </t>
    </r>
    <r>
      <rPr>
        <sz val="10"/>
        <color theme="1"/>
        <rFont val="Calibri"/>
        <family val="2"/>
        <scheme val="minor"/>
      </rPr>
      <t xml:space="preserve">changes in frequency and magnitude in rural and urban areas </t>
    </r>
  </si>
  <si>
    <t>Floods and resulting changes in river along with ongoing damge to riverside facilities will decrease the appeal of waterways as a place for recreation and socialising.</t>
  </si>
  <si>
    <t>Increasing cost of maintaining recreation areas and sports facilities and assoicated road access.</t>
  </si>
  <si>
    <t>Areas adjacent to rivers will be exposed to flood events.</t>
  </si>
  <si>
    <t xml:space="preserve">Easily damaged. 
New areas could be created. </t>
  </si>
  <si>
    <t>HD31</t>
  </si>
  <si>
    <t>&gt; A lot of exposed coastal communities and community assets (Ngāti Toa Domain, Plimmerton Domain)  across Porirua City  (6 areas at risk) - Caroline M</t>
  </si>
  <si>
    <r>
      <t xml:space="preserve">Risk to social cohesion due to sea-level rise and salinity stresses on brackish and aquifer systems </t>
    </r>
    <r>
      <rPr>
        <sz val="10"/>
        <color theme="1"/>
        <rFont val="Calibri"/>
        <family val="2"/>
        <scheme val="minor"/>
      </rPr>
      <t xml:space="preserve">and coastal lowland rivers </t>
    </r>
  </si>
  <si>
    <t>Communties may be forced to move as access to water becomes a problem with increased salinisation of aquifers or SLR drown low lying communites.</t>
  </si>
  <si>
    <t xml:space="preserve">Unknown exposure for salinity, SLR exposure is known. </t>
  </si>
  <si>
    <t>Freshwater resources are required for communities to persist in place.
Other water reources could be used.</t>
  </si>
  <si>
    <t>Minor</t>
  </si>
  <si>
    <t>Isolated but noticeable examples of decline in services.</t>
  </si>
  <si>
    <t>Salinity is an unexplored impact.</t>
  </si>
  <si>
    <t>BD130</t>
  </si>
  <si>
    <t>Drinking water</t>
  </si>
  <si>
    <t>Risk to drinking water due to more and longer dry spells and drought</t>
  </si>
  <si>
    <t>Risk to water availability (all surface water, and near-surface sources)</t>
  </si>
  <si>
    <t>Componding with increased demand at these times</t>
  </si>
  <si>
    <t xml:space="preserve">Existing issue in Wairarapa rural areas. Increased exposure of water supply sources with time, with Wairarapa district likely to be the most affected. Major urban supply networks at risk of reduced inflows due to over allocation, lower groundwater levels. </t>
  </si>
  <si>
    <t>Sensitivities include reduced flows, over allocation, and reduced water availability and quality.
Adaptable through increasing storage capacity, increasing consented take for longer dry periods, water restrictions and metering can help reduce the demand during heatwaves.</t>
  </si>
  <si>
    <t>Isolated but noticeable examples of decline in services. Service restoration within 1 week.</t>
  </si>
  <si>
    <t>BD131</t>
  </si>
  <si>
    <r>
      <t>Changes in climate</t>
    </r>
    <r>
      <rPr>
        <sz val="10"/>
        <color rgb="FF000000"/>
        <rFont val="Calibri"/>
        <family val="2"/>
        <scheme val="minor"/>
      </rPr>
      <t xml:space="preserve"> </t>
    </r>
    <r>
      <rPr>
        <b/>
        <sz val="10"/>
        <color rgb="FF000000"/>
        <rFont val="Calibri"/>
        <family val="2"/>
        <scheme val="minor"/>
      </rPr>
      <t>seasonality</t>
    </r>
    <r>
      <rPr>
        <sz val="10"/>
        <color rgb="FF000000"/>
        <rFont val="Calibri"/>
        <family val="2"/>
        <scheme val="minor"/>
      </rPr>
      <t xml:space="preserve"> with longer summers and shorter winters </t>
    </r>
  </si>
  <si>
    <t>Risk to drinking water due to changes in climate seasonality with longer summers and shorter winters</t>
  </si>
  <si>
    <t>Risk of water supplies fed by rainwater not recharging during shorter winter wet period</t>
  </si>
  <si>
    <t>Sensitivities include reduced flows, over allocation, reduced recharge, and reducing water quality.
Adaptable through increasing storage capacity, increasing consented take for longer dry periods, water restrictions and metering can help reduce the demand during heatwaves.</t>
  </si>
  <si>
    <t xml:space="preserve">Isolated but noticeable examples of decline in services. </t>
  </si>
  <si>
    <t>BD134</t>
  </si>
  <si>
    <r>
      <t xml:space="preserve">Change in </t>
    </r>
    <r>
      <rPr>
        <b/>
        <sz val="10"/>
        <color rgb="FF000000"/>
        <rFont val="Calibri"/>
        <family val="2"/>
        <scheme val="minor"/>
      </rPr>
      <t>mean annual rainfall</t>
    </r>
    <r>
      <rPr>
        <sz val="10"/>
        <color rgb="FF000000"/>
        <rFont val="Calibri"/>
        <family val="2"/>
        <scheme val="minor"/>
      </rPr>
      <t xml:space="preserve"> </t>
    </r>
  </si>
  <si>
    <t xml:space="preserve">Risk for the element of drinking water to benefit from change in mean annual rainfall </t>
  </si>
  <si>
    <t>Risk to water supplies fed by rainwater</t>
  </si>
  <si>
    <t>Existing issue in Wairarapa rural areas. Increased exposure of water supply sources with time, with Wairarapa Valley areas likely to be the most affected. Major urban supply networks at risk of reduced inflows due to over allocation, lower groundwater levels. Increased rain on west coast and mountains may offset exposure.</t>
  </si>
  <si>
    <t>Eastern areas sensitivities include reduced flows, over allocation, reduced recharge, and reducing water quality. Western areas could see reduction in water quality from additional rainfall.
Adaptable through increasing storage capacity, increasing consented take for longer dry periods, water restrictions and metering can help reduce the demand during heatwaves. Potential for water supply transfers from West to East.</t>
  </si>
  <si>
    <t>HD29</t>
  </si>
  <si>
    <t>Hutt Valley is a densely populated floodplain with significant numbers of persons potentially exposed to flooding. </t>
  </si>
  <si>
    <r>
      <t xml:space="preserve">Risk to social cohesion due to river and pluvial flooding: </t>
    </r>
    <r>
      <rPr>
        <sz val="10"/>
        <color theme="1"/>
        <rFont val="Calibri"/>
        <family val="2"/>
        <scheme val="minor"/>
      </rPr>
      <t>changes in frequency and magnitude in rural and urban areas</t>
    </r>
  </si>
  <si>
    <t>More frequent and larger floods will cause damage to communities, making the area less desirable to live in, therefore residents may relocate to other areas, impacting community vibrancy, well-being and connectedness. Maori communities based around Marae may experience loss of connection with place as people leave.</t>
  </si>
  <si>
    <t>More communties along the region's rivers will experience repeat flood events.</t>
  </si>
  <si>
    <t xml:space="preserve">Repeat events are likely to trigger relocation over time.
There is a limit to a communities ability to adapt with out outside support.  Relocation is likely to be a popular choice. </t>
  </si>
  <si>
    <t xml:space="preserve">Impacted areas could be seen as very unattractive, moribund, and unable to support their communities.
Large number of serious injuries or loss of life possible. </t>
  </si>
  <si>
    <t>International examples and literature indicate this is likely.</t>
  </si>
  <si>
    <t>ND65</t>
  </si>
  <si>
    <r>
      <rPr>
        <sz val="10"/>
        <color rgb="FF000000"/>
        <rFont val="Calibri"/>
        <family val="2"/>
      </rPr>
      <t xml:space="preserve">Risk to coastal and marine ecosystems, services and processes due to </t>
    </r>
    <r>
      <rPr>
        <b/>
        <sz val="10"/>
        <color rgb="FF000000"/>
        <rFont val="Calibri"/>
        <family val="2"/>
      </rPr>
      <t>River and pluvial flooding:</t>
    </r>
    <r>
      <rPr>
        <sz val="10"/>
        <color rgb="FF000000"/>
        <rFont val="Calibri"/>
        <family val="2"/>
      </rPr>
      <t xml:space="preserve"> changes in frequency and magnitude in rural and urban areas </t>
    </r>
  </si>
  <si>
    <t>Increased sedimentation and debris smothering coastal and marine ecosystems</t>
  </si>
  <si>
    <t>Used flood hazard model to determine ecosystem exposure.  Porirua Harbour, Lake Wairarapa and western lowlying communities key points of exposure.</t>
  </si>
  <si>
    <t>Well known sensitivities to sedimentation and contamination post flooding. There is some adaptive capacity depending on the frequency and recovery period between flooding events.</t>
  </si>
  <si>
    <t>Severe loss of environmental amenity and a danger of continuing environmental damage.
Lost marine biodiversity.</t>
  </si>
  <si>
    <t>ND72</t>
  </si>
  <si>
    <r>
      <rPr>
        <b/>
        <sz val="10"/>
        <color rgb="FF000000"/>
        <rFont val="Calibri"/>
        <family val="2"/>
      </rPr>
      <t>International influences</t>
    </r>
    <r>
      <rPr>
        <sz val="10"/>
        <color rgb="FF000000"/>
        <rFont val="Calibri"/>
        <family val="2"/>
      </rPr>
      <t xml:space="preserve"> from climate change and greenhouse gas mitigation preferences </t>
    </r>
  </si>
  <si>
    <r>
      <rPr>
        <sz val="10"/>
        <color rgb="FF000000"/>
        <rFont val="Calibri"/>
        <family val="2"/>
      </rPr>
      <t xml:space="preserve">Risk to coastal and marine ecosystems, services and processes due to </t>
    </r>
    <r>
      <rPr>
        <b/>
        <sz val="10"/>
        <color rgb="FF000000"/>
        <rFont val="Calibri"/>
        <family val="2"/>
      </rPr>
      <t xml:space="preserve">International influences </t>
    </r>
    <r>
      <rPr>
        <sz val="10"/>
        <color rgb="FF000000"/>
        <rFont val="Calibri"/>
        <family val="2"/>
      </rPr>
      <t xml:space="preserve">from climate change and greenhouse gas mitigation preferences </t>
    </r>
  </si>
  <si>
    <t>Protection of biodiversity is dependent on international and national policy and regulations</t>
  </si>
  <si>
    <t>Lack of action to address impacts of climate change in the region</t>
  </si>
  <si>
    <t>Consistency assumed.</t>
  </si>
  <si>
    <t>Precautionary approach as understanding adaptive capacity is evolving.  Different species will adapt differently and the impacts on region may be change rather than definitely positive or negative.</t>
  </si>
  <si>
    <t>Severe loss of environmental amenity and a danger of continuing environmental damage.
International commitments to GHG emission reduction will impact on melting of ice caps and rate of sea level rise 
More intense interest in people movement across world as other areas of world become inhabitable, increased pressure on NZ for housing/ water/ crops/ impact on forested areas/ fisheries</t>
  </si>
  <si>
    <t>ND36</t>
  </si>
  <si>
    <r>
      <rPr>
        <sz val="10"/>
        <color rgb="FF000000"/>
        <rFont val="Calibri"/>
        <family val="2"/>
      </rPr>
      <t xml:space="preserve">Risk to terrestrial and forest, ecosystems, services and processes due to </t>
    </r>
    <r>
      <rPr>
        <b/>
        <sz val="10"/>
        <color rgb="FF000000"/>
        <rFont val="Calibri"/>
        <family val="2"/>
      </rPr>
      <t xml:space="preserve">international influences </t>
    </r>
    <r>
      <rPr>
        <sz val="10"/>
        <color rgb="FF000000"/>
        <rFont val="Calibri"/>
        <family val="2"/>
      </rPr>
      <t xml:space="preserve">from climate change and greenhouse gas mitigation preferences </t>
    </r>
  </si>
  <si>
    <t>Pecautionary approach.</t>
  </si>
  <si>
    <t>ND18</t>
  </si>
  <si>
    <r>
      <t xml:space="preserve">Risk to indigenous and taonga species due to </t>
    </r>
    <r>
      <rPr>
        <b/>
        <sz val="10"/>
        <color theme="1"/>
        <rFont val="Calibri"/>
        <family val="2"/>
        <scheme val="minor"/>
      </rPr>
      <t xml:space="preserve">international influences </t>
    </r>
    <r>
      <rPr>
        <sz val="10"/>
        <color theme="1"/>
        <rFont val="Calibri"/>
        <family val="2"/>
        <scheme val="minor"/>
      </rPr>
      <t xml:space="preserve">from climate change and greenhouse gas mitigation preferences </t>
    </r>
  </si>
  <si>
    <t>Highly dependent on statutory direction.  Mitigation may be too late.
Precautionary approach as understanding adaptive capacity is evolving.  Different species will adapt differently and the impacts on region may be change rather than definitely positive or negative.</t>
  </si>
  <si>
    <t>Regulation and international action guides national policy.  The competing interests regarding climate change impacts is an important driver of impacts to biodiversity.</t>
  </si>
  <si>
    <t>ND14</t>
  </si>
  <si>
    <t>southern and eastern coastline</t>
  </si>
  <si>
    <r>
      <t xml:space="preserve">Risk to indigenous and taonga species due to incresaing </t>
    </r>
    <r>
      <rPr>
        <b/>
        <sz val="10"/>
        <color theme="1"/>
        <rFont val="Calibri"/>
        <family val="2"/>
        <scheme val="minor"/>
      </rPr>
      <t xml:space="preserve">coastal erosion: </t>
    </r>
    <r>
      <rPr>
        <sz val="10"/>
        <color theme="1"/>
        <rFont val="Calibri"/>
        <family val="2"/>
        <scheme val="minor"/>
      </rPr>
      <t xml:space="preserve">cliffs and beaches </t>
    </r>
  </si>
  <si>
    <t>Interspecies dependencies e.g.seabird colonies, and nutrient transfer</t>
  </si>
  <si>
    <t>Some parts of the coastline are erosion prone and coupled with other hazards pose a threat to coastal cliff species.</t>
  </si>
  <si>
    <t>Range restricted species that occupy a naturally rare ecosystem type.  Particularly vulnerable to disturbance.
Signficantly constrained by coastal development.   Prevents natural recovery and recolonisation to occur over time. Species present are usually threatened or naturally rare with slow recovery e.g. seabird colonies, threatened plants.</t>
  </si>
  <si>
    <t>Examples of impacts on these species common around the country.  Usually linked to storms and winds too.</t>
  </si>
  <si>
    <t>BD83</t>
  </si>
  <si>
    <t>Risk to transport (road and rail) due to river and pluvial flooding: changes in frequency and magnitude in rural and urban areas</t>
  </si>
  <si>
    <t>Risk to land transport network and associated ancillery assets (lights, signals, overhead power) from increase river and pluvial flooding</t>
  </si>
  <si>
    <t xml:space="preserve">&gt; Increasing exposure of land transport networks (road, rail) and ancillary assets (cabinets, lights) across floodplains regionwide.
&gt; Multiple critical lifelines and bridges exposed to increased flood hazards.
&gt; Newer major routes less exposed (Kāpiti Expressway, Transmission Gully, Lower Hutt SH2), older routes more exposed (SH2 Upper Hutt and Wairarapa, SH58, SH53) and many local roads exposed.
&gt; Exposure increasing with increased flooding and rainfall.
&gt; Compounds with coastal areas at risk of SLR.
</t>
  </si>
  <si>
    <t>Land transport network sensitive to flooding in all areas
&gt; Event-based erosion of roads, railways, and shared use paths
&gt; Overtopping and deposition of materials from floods. 
&gt; Performance up of roadside drainage network
&gt; Public transport routes uses waiting at flood prone stops.
&gt; Limited adaptive options for physical assets due to functional need to provide access along narrow coastal areas, cost of land purchase for any relocation, cost of protective measures.
&gt; Some options to improve performance of roadside stormwater through pumping.</t>
  </si>
  <si>
    <t>Severe and widespread decline in services and quality of life.</t>
  </si>
  <si>
    <t>BD84</t>
  </si>
  <si>
    <t>Risk to transport (road and rail) due to coastal and estuarine flooding: increasing persistence, frequency and magnitude</t>
  </si>
  <si>
    <t>Risk to land transport network and associated ancillery assets (lights, signals, overhead power) from increase coastal flooding</t>
  </si>
  <si>
    <t xml:space="preserve">&gt; Increasing exposure of low-lying networks (road, rail) and ancillary assets (cabinets, lights) servicing coastal areas.
&gt; Multiple critical lifelines exposed to increased coastal hazards with SLR (SH1/2, Kaiwharawhara to Petone, SH59, SH58, SH1 Cobham drive).
&gt; Transit routes in Porirua providing link across the region and north to south (road and rail + Kiwirail sea walls, Mana Esplanade,
&gt; Exposure increasing with RSLR.
&gt; Higher exposure of coastal defences due to larger fetch with larger waves. Compounding with coastal SLR and increased rainfall intensities.
&gt; Coastal areas at risk include: southern Kāpiti coast from Raumati Beach to Paekākāriki, SH59, Pukerua Bay, Plimmerton, SH58 along pāuatahanui, Wellington south coast from Ōwhiro to Breaker Bay, Seatoun, Worser Bay, Karaka Bays, railway from Kaiwharawhara to Korokoro, Eastern Harbour Bays from Lowry to Sunshine Bay, Lake Onoke mouth, Wairarapa south coast (settlements and road) from Te Kopi to Mangatoetoe, Riversdale, Castlepoint and Mataikona (including road from Whakataki).
</t>
  </si>
  <si>
    <t>Land transport network sensitive to flooding in coastal areas
&gt; Event-based flooding of coastal roads, railways, and shared use paths in addition to rising sea-levels
&gt; Overtopping and deposition of materials from wind/waves along coastal roads. 
&gt; performance up of roadside drainage network with increasing tailwater levels
&gt; Public transport routes uses waiting at low lying stops.
&gt; Limited adaptive options for physical assets due to functional need to provide access along narrow coastal areas, cost of land purchase for any relocation, cost of protective measures.
&gt; Some options to improve performance of roadside stormwater through pumping.</t>
  </si>
  <si>
    <t>BD65</t>
  </si>
  <si>
    <t xml:space="preserve">Flood and Coastal Defences </t>
  </si>
  <si>
    <t>Risk to flood and coastal defences due to river and pluvial flooding: changes in frequency and magnitude in rural and urban areas</t>
  </si>
  <si>
    <t>Existing exposure is moderate with winds and storms impacting coastal/flooding defences around region. Exposure increasing with stronger extreme winds. Higher exposure of coastal defences due to larger fetch with larger waves. Compounding with coastal SLR and increased rainfall intensities.
&gt; Coastal areas at risk include: southern Kāpiti coast from Raumati Beach to Paekākāriki, SH59, Pukerua Bay, Plimmerton, SH58 along pāuatahanui, Wellington south coast from Ōwhiro to Breaker Bay, Seatoun, Worser Bay, Karaka Bays, railway from Kaiwharawhara to Korokoro, Eastern Harbour Bays from Lowry to Sunshine Bay, Lake Onoke mouth, Wairarapa south coast (settlements and road) from Te Kopi to Mangatoetoe, Riversdale, Castlepoint and Mataikona (including road from Whakataki).
&gt;Future coastal areas at risk include: Paraparaumu, Porirua CBD, Wellington CBD, Petone
&gt;Exposure increases roughly in line with storminess - compounded in areas subject to multi-hazard (fluvial and coastal inundation).</t>
  </si>
  <si>
    <t xml:space="preserve">Sensitivities to design, materials, age, condition, ownership (public vs private) , level of maintenance.
&gt;Low lying coastal areas and areas protected by private seawalls (ie particularly where there is no public infrastructure like a road separating private property from the beach) or substandard/seawalls at the end of their life are most susceptible to overtopping and failure and as a consequence, the infrastructure or property they are protecting are most sensitive. Areas include, Raumati, Pukerua Bay, Plimmerton, parts of the Wellington south coast, the Wairarapa south coast and Mataikona.
&gt;Limited opportunities to replace within periodic renewals as seawalls are commonly built and designed to last 30 years, some larger structures for 50 years. Flood defences for 100-years.
&gt;Usually seawall (and river stopbanks) failures are repaired or replaced. 
&gt;Thoughts of modifying or restricting development are met with dismay and resistance and to date managed retreat is actively opposed. So engineered solutions remain the option de jour and this is unlikely to change in a hurry. 
&gt;Many of the coastal communities affected by coastal erosion and inundation have limited adaptive capacity and are wholly reliant on insurance/local/central government to cover the bulk of the costs related to protecting private property. A number of low lying coastal communities are going to have to relocate, but there is currently no appetite for these discussions. 
&gt;Limited opportunities to replace within periodic renewals as seawalls are commonly built and designed to last 30 years, some larger structures for 50 years.
&gt;Usually seawall (and river stopbanks) failures are repaired or replaced. 
&gt;Thoughts of modifying or restricting development are met with dismay and resistance and to date managed retreat is actively opposed. </t>
  </si>
  <si>
    <t>Service restoration within 1 month.</t>
  </si>
  <si>
    <t>BD33</t>
  </si>
  <si>
    <t>Risk to buildings and facilities (public and private) due to increasing landslides and soil erosion</t>
  </si>
  <si>
    <t>Risk to buildings due to increased landsliding and soil erosion.</t>
  </si>
  <si>
    <t>&gt; Existing exposure mapped throughout region with steep slopes and erodable catchments. Lower exposure in Wairarapa Valley, Kāpiti Coast flat hinterland, and river valleys region wide.
&gt; Future exposure of subdividion sites (e.g. Northern Growth Area Porirua), plus future development site marginal topography urban fringe (Stokes Valley, Western Hills).
&gt; Exposure spread across urban areas, farmland, forestry. Already occuring in council areas with urban areas on steep topography (WCC, PCC, HCC).
&gt; Exposure relates to proximitty to landslide runout areas at foot of hills.
&gt; Overlapping increase in rainfall intensity (HIRDS) indicates the Western Ranges (Tararuas) will see increased exposure with Climate Change relative to central and eastern ranges (Remutaka's and Wairarapa east).</t>
  </si>
  <si>
    <t>&gt; All buildings are highly sensitive and cannot withstand erosion undermining their footings, and are sensitive to landslide runout areas at foot of hills.
&gt; Adaptive capacity low due to permanent nature land owership and community opposition/views
&gt; Some types of physical buildings are more readily moved away from erosion areas than other (piled foundations)
&gt; Engineered defences possible but costly, only likelt to be economic for critical infrastructure/buildings.</t>
  </si>
  <si>
    <t>Could result in condemned building or unrecoverable damage.</t>
  </si>
  <si>
    <t>BD30</t>
  </si>
  <si>
    <t>Risk to buildings and facilities (public and private) due to coastal and estuarine flooding: increasing persistence, frequency and magnitude</t>
  </si>
  <si>
    <t>&gt; Houses and Business structures in locations close to or affected by tidal RLSR movements since establishment.
&gt; Increasing exposure of near-coast communitites around the region (e.g. Kāpiti, Petone, Eastern Bays, Eastborne, Porirua Harbour + CBD, Paremata, Wellington Central, Mirimar, Kilbirnie, Seatoun).
&gt; Increasing exposure of commercial (e.g., Poriria CBD, WCC CBD) and industrial (e.g. Seaview, Petone) in the urban centres.
&gt; Much of Petone, Moera, Alicetown, Eastern Bays exposed to SLR and likely uninhabitable in the long term without adaptation.
&gt; Exposure over time increasing with RSLR.</t>
  </si>
  <si>
    <t>&gt; Most buildings are highly sensitive and cannot withstand inundation and flooding. 
&gt; Sensitivities include floor height above ground, builing materials, age, foundation type, proximity to overland flow paths.
Slow adaptive capacity associated with building renewal cycles, improvements to building regulations. Adaptive capacity relates to reconsidering building materials, structure design and requirements in exposed places. 
&gt; widespread opposition and funding required for updake and implementation of managed retreat. Large intertia to systems.</t>
  </si>
  <si>
    <t>Buildings highly sensitive to flooding in these areas. Repairs could take 2-3 weeks.</t>
  </si>
  <si>
    <t>HD24</t>
  </si>
  <si>
    <r>
      <t xml:space="preserve">Risk to social cohesion and community wellbeing due to changes increasing fire-weather conditions: </t>
    </r>
    <r>
      <rPr>
        <sz val="10"/>
        <color theme="1"/>
        <rFont val="Calibri"/>
        <family val="2"/>
        <scheme val="minor"/>
      </rPr>
      <t>harsher, prolonged season</t>
    </r>
  </si>
  <si>
    <t>Risk to the longevity of communties due to increased fire-weather conditions.  Maori communities based around Marae may experience loss of connection with place.</t>
  </si>
  <si>
    <t xml:space="preserve">Fire risk and ability to fight fires following a significant  earthquake, especially in dense urban areas is exacerbated. Increased fire risk to homes may exacerbate the housing crisis. </t>
  </si>
  <si>
    <t>Communties with single exit and entry points, set in forest/scrub will be at increased risk over time.</t>
  </si>
  <si>
    <t>Fire destroyed communities are usually highly affected and people will move if they can.
Fire risk is not something the region is prepared for and urban centres are not designed with fire resilience in mind.</t>
  </si>
  <si>
    <t>Isolated instances of serious injuries or loss of lives.
Severe decline in quality of life for those affected.</t>
  </si>
  <si>
    <t>Uncertain for NZ. Well expolored in other countries e.g. Australian</t>
  </si>
  <si>
    <t>ND15</t>
  </si>
  <si>
    <r>
      <t xml:space="preserve">Risk to indigenous and taonga species due to increasing </t>
    </r>
    <r>
      <rPr>
        <b/>
        <sz val="10"/>
        <color theme="1"/>
        <rFont val="Calibri"/>
        <family val="2"/>
        <scheme val="minor"/>
      </rPr>
      <t xml:space="preserve">landslides and soil erosion </t>
    </r>
  </si>
  <si>
    <t>Combination of vegetation moderating the risk and extent of slip vs the destruction that results from slip.  Noted that resulting sedimentation is devastating for fw biota (captured under fw element).
Natural and facilitated recovery is possible where nature-based solutions can be implemented.  Hard engineering solutions are detrimental.  On balance given a medium.</t>
  </si>
  <si>
    <t>Depends on location and ecological values associated with areas</t>
  </si>
  <si>
    <t>ND68</t>
  </si>
  <si>
    <r>
      <rPr>
        <sz val="10"/>
        <color rgb="FF000000"/>
        <rFont val="Calibri"/>
        <family val="2"/>
      </rPr>
      <t>Increasing</t>
    </r>
    <r>
      <rPr>
        <b/>
        <sz val="10"/>
        <color rgb="FF000000"/>
        <rFont val="Calibri"/>
        <family val="2"/>
      </rPr>
      <t xml:space="preserve"> coastal erosion: </t>
    </r>
    <r>
      <rPr>
        <sz val="10"/>
        <color rgb="FF000000"/>
        <rFont val="Calibri"/>
        <family val="2"/>
      </rPr>
      <t xml:space="preserve">cliffs and beaches </t>
    </r>
  </si>
  <si>
    <r>
      <rPr>
        <sz val="10"/>
        <color rgb="FF000000"/>
        <rFont val="Calibri"/>
        <family val="2"/>
      </rPr>
      <t>Risk to coastal and marine ecosystems, services and processes due to ncreasing</t>
    </r>
    <r>
      <rPr>
        <b/>
        <sz val="10"/>
        <color rgb="FF000000"/>
        <rFont val="Calibri"/>
        <family val="2"/>
      </rPr>
      <t xml:space="preserve"> coastal erosion: </t>
    </r>
    <r>
      <rPr>
        <sz val="10"/>
        <color rgb="FF000000"/>
        <rFont val="Calibri"/>
        <family val="2"/>
      </rPr>
      <t xml:space="preserve">cliffs and beaches </t>
    </r>
  </si>
  <si>
    <t>Spatial exposure related to extent of coastal erosion along east and southern coastlines.</t>
  </si>
  <si>
    <t>Where exposed, coastal terrestrial ecosystems are sensitive to erosion.
Coastal squeeze particularly in most affected areas inhibit recovery.  Frequency and magnitude of events will influence adaptive capacity.</t>
  </si>
  <si>
    <t>Severe loss of environmental amenity and a danger of continuing environmental damage.
Provides means for spread of invasive species from eroded areas to other sections of coastline depending on currrents etc eg/ marram, lupin, succulents, sea spurge, phragmites. 
Change in habitat/ ecosystems.</t>
  </si>
  <si>
    <t>ND56</t>
  </si>
  <si>
    <r>
      <rPr>
        <sz val="10"/>
        <color rgb="FF000000"/>
        <rFont val="Calibri"/>
        <family val="2"/>
      </rPr>
      <t xml:space="preserve">Risk to coastal and marine ecosystems, services and processes due to </t>
    </r>
    <r>
      <rPr>
        <b/>
        <sz val="10"/>
        <color rgb="FF000000"/>
        <rFont val="Calibri"/>
        <family val="2"/>
      </rPr>
      <t>Higher mean water temperatures</t>
    </r>
  </si>
  <si>
    <t>Excluded marine water temp increases and focussed on fw inputs into estuaring environment.  Eastern parts of the county more effected however fewer estuarine environ present.</t>
  </si>
  <si>
    <t>Wetland type is likely to change quite rapidly to increased water temp including associated fauna assemblages.
Range of temp tolerances within wetland types.  The overall resilience is however effected by compounding stressors and fragmentation  and % loss currently experienced.</t>
  </si>
  <si>
    <t>Severe loss of environmental amenity and a danger of continuing environmental damage.
Compromised water quality.
Changes in species distributions, incl indigenous and pest species.</t>
  </si>
  <si>
    <t>Highly depends on whehter this climate hazard includes warming ocean temperatures</t>
  </si>
  <si>
    <t>ND61</t>
  </si>
  <si>
    <r>
      <rPr>
        <sz val="10"/>
        <color rgb="FF000000"/>
        <rFont val="Calibri"/>
        <family val="2"/>
      </rPr>
      <t xml:space="preserve">Risk to coastal and marine ecosystems, services and processes due to Increased </t>
    </r>
    <r>
      <rPr>
        <b/>
        <sz val="10"/>
        <color rgb="FF000000"/>
        <rFont val="Calibri"/>
        <family val="2"/>
      </rPr>
      <t xml:space="preserve">storminess and extreme winds </t>
    </r>
  </si>
  <si>
    <t>Frequency, duration and wetland type and locality are important factors. However, in the worst case scenario, reduced extent and fragmentation along with compounding stressor limit ability to adapt.</t>
  </si>
  <si>
    <t>Severe loss of environmental amenity and a danger of continuing environmental damage.
The impact of storm events repeatedly affecting a beach and dune ecosystem is that it may tip it into a phase of permanent or long term erosion, unable to recover. This impacts the physical ecosystem and the biodiversity it supports especially if it is constrained by development on the landward side that prevents migration of the ecosystem. If for example a seawall exists at the back of the beach to protect a road, the beach has nowhere to go, dunes may be lost, the high tide beach may disappear (eg, Paekākāriki), shellfish life cycles that require space on the upper foreshore for the spat, get placed under pressure from reduced foreshore width (and face higher risks of being killed by people treading on them)</t>
  </si>
  <si>
    <t>ND43</t>
  </si>
  <si>
    <r>
      <rPr>
        <sz val="10"/>
        <color rgb="FF000000"/>
        <rFont val="Calibri"/>
        <family val="2"/>
      </rPr>
      <t xml:space="preserve">Risk to wetland ecosystems, services and processes due to Increased </t>
    </r>
    <r>
      <rPr>
        <b/>
        <sz val="10"/>
        <color rgb="FF000000"/>
        <rFont val="Calibri"/>
        <family val="2"/>
      </rPr>
      <t xml:space="preserve">storminess and extreme winds </t>
    </r>
  </si>
  <si>
    <t>Highly dependent on nature and duration of storm.  Different types of wetlands have different sensitivities to peak flows and storm damage.
Frequency, duration and wetland type and locality are important factors. However, in the worst case scenario, reduced extent and fragmentation along with compounding stressor limit ability to adapt.</t>
  </si>
  <si>
    <t>Severe loss of environmental amenity and a danger of continuing environmental damage.
Increased sedientation and erosion in lakes and wetlands
Wind waves causing erosion of banks wetland and or lake
Wetlands and waterbodies become shallower, change in fish nursery distribution, algal blooms, increased water temperature of water body.</t>
  </si>
  <si>
    <t>ND44</t>
  </si>
  <si>
    <r>
      <rPr>
        <sz val="10"/>
        <color rgb="FF000000"/>
        <rFont val="Calibri"/>
        <family val="2"/>
      </rPr>
      <t xml:space="preserve">Change in </t>
    </r>
    <r>
      <rPr>
        <b/>
        <sz val="10"/>
        <color rgb="FF000000"/>
        <rFont val="Calibri"/>
        <family val="2"/>
      </rPr>
      <t>mean annual rainfall</t>
    </r>
    <r>
      <rPr>
        <sz val="10"/>
        <color rgb="FF000000"/>
        <rFont val="Calibri"/>
        <family val="2"/>
      </rPr>
      <t xml:space="preserve"> </t>
    </r>
  </si>
  <si>
    <t>regional (less rain in the eastern region in spring more rain in winter in the west)</t>
  </si>
  <si>
    <r>
      <rPr>
        <sz val="10"/>
        <color rgb="FF000000"/>
        <rFont val="Calibri"/>
        <family val="2"/>
      </rPr>
      <t xml:space="preserve">Risk to wetland ecosystems, services and processes due to Change in </t>
    </r>
    <r>
      <rPr>
        <b/>
        <sz val="10"/>
        <color rgb="FF000000"/>
        <rFont val="Calibri"/>
        <family val="2"/>
      </rPr>
      <t xml:space="preserve">mean annual rainfall </t>
    </r>
  </si>
  <si>
    <t>Reduced/altered/lost distribution, composition and extent of wetland ecosystems.</t>
  </si>
  <si>
    <t>Relative change is within 5% .  Anticipated decrease in spring rainfall in east and increase in the west. moderate with spatial coverage increasing over time and RCP.</t>
  </si>
  <si>
    <t>Vulnerability to increased rainfall will be determined by the amount of water that is retained in individual wetlands. This will be determined on a case-by-case basis by factors like the catchment topography and soils.</t>
  </si>
  <si>
    <t>Severe loss of environmental amenity and a danger of continuing environmental damage.
High rainfall can be a problem as well as low rainfall (experience with a Spagnum moss/ manuka wetland which degraded when 'drowned' as a result of too much water).
Very high groundwater levels in wetlands have caused plants to die.
Constant high ground water levels impact on ability to deal with more water - in any type of system.</t>
  </si>
  <si>
    <t>Response will differ between wetland types</t>
  </si>
  <si>
    <t>ND78</t>
  </si>
  <si>
    <r>
      <rPr>
        <sz val="10"/>
        <color rgb="FF000000"/>
        <rFont val="Calibri"/>
        <family val="2"/>
      </rPr>
      <t>Risk to freshwater ecosystems, services and processes due to Increasing</t>
    </r>
    <r>
      <rPr>
        <b/>
        <sz val="10"/>
        <color rgb="FF000000"/>
        <rFont val="Calibri"/>
        <family val="2"/>
      </rPr>
      <t xml:space="preserve"> fire–weather </t>
    </r>
    <r>
      <rPr>
        <sz val="10"/>
        <color rgb="FF000000"/>
        <rFont val="Calibri"/>
        <family val="2"/>
      </rPr>
      <t xml:space="preserve">conditions: harsher, prolonged season </t>
    </r>
  </si>
  <si>
    <t>Increased run off of potentially contaminated fire waters</t>
  </si>
  <si>
    <t>Based on dry days and windiness (assumed to represent fire-conditions) and spatial extent of increased exposure.</t>
  </si>
  <si>
    <t>Water qualityeffects from run off and loss of riparian vegetation.
Rivers are likely to be most affected by alterations to annual and seasonal river flows as a result of changing rainfall, reflecting the importance of flow variability in structuring the composition and functioning of riverine ecosystems (Death et al, 2015; Townsend et al, 1997).</t>
  </si>
  <si>
    <t>Severe loss of environmental amenity and a danger of continuing environmental damage.
&gt;Water pollution due to wildfires.
&gt;Indirect impacts on the ecosystems and life associated. Potential impact on water supply too.</t>
  </si>
  <si>
    <t>Some research available to demonstrate the ability to change.</t>
  </si>
  <si>
    <t>ND77</t>
  </si>
  <si>
    <r>
      <rPr>
        <b/>
        <sz val="10"/>
        <color rgb="FF000000"/>
        <rFont val="Calibri"/>
        <family val="2"/>
      </rPr>
      <t>Changes in climate</t>
    </r>
    <r>
      <rPr>
        <sz val="10"/>
        <color rgb="FF000000"/>
        <rFont val="Calibri"/>
        <family val="2"/>
      </rPr>
      <t xml:space="preserve"> </t>
    </r>
    <r>
      <rPr>
        <b/>
        <sz val="10"/>
        <color rgb="FF000000"/>
        <rFont val="Calibri"/>
        <family val="2"/>
      </rPr>
      <t>seasonality</t>
    </r>
    <r>
      <rPr>
        <sz val="10"/>
        <color rgb="FF000000"/>
        <rFont val="Calibri"/>
        <family val="2"/>
      </rPr>
      <t xml:space="preserve"> with longer summers and shorter winters </t>
    </r>
  </si>
  <si>
    <t>region</t>
  </si>
  <si>
    <r>
      <rPr>
        <sz val="10"/>
        <color rgb="FF000000"/>
        <rFont val="Calibri"/>
        <family val="2"/>
      </rPr>
      <t xml:space="preserve">Risk to freshwater ecosystems, services and processes due to </t>
    </r>
    <r>
      <rPr>
        <b/>
        <sz val="10"/>
        <color rgb="FF000000"/>
        <rFont val="Calibri"/>
        <family val="2"/>
      </rPr>
      <t xml:space="preserve">Changes in climate seasonality </t>
    </r>
    <r>
      <rPr>
        <sz val="10"/>
        <color rgb="FF000000"/>
        <rFont val="Calibri"/>
        <family val="2"/>
      </rPr>
      <t xml:space="preserve">with longer summers and shorter winters </t>
    </r>
  </si>
  <si>
    <t xml:space="preserve">Altered biological processes resulting in change in species distribution and ecosystem stability </t>
  </si>
  <si>
    <t>Variances in exposure regionally with eastern parts more affected by associated change in temperature and rainfall.</t>
  </si>
  <si>
    <t>Seasonality is a driver for many native species and interactions.
Climate change-driven alteration in rainfall amount and variability, along with increased temperatures, are likely to significantly increase already high human pressure on New Zealand’s riverine ecosystems and species.</t>
  </si>
  <si>
    <t>Severe loss of environmental amenity and a danger of continuing environmental damage.
&gt;Fungal activity increase, no winter chilling
&gt;Increase in insect activity on plant species with no or short cold period
&gt;Longer seasons may be favorable to pests (animals AND plants) which may have a negative impact on freshwater ecosystems. This may reduce the ecosystems' adaptive capacity to all climate hazards.
&gt;Longer seasons could be favorable to native living organisms (plants, birds, etc)</t>
  </si>
  <si>
    <t>ND28</t>
  </si>
  <si>
    <r>
      <t xml:space="preserve">Increasing </t>
    </r>
    <r>
      <rPr>
        <b/>
        <sz val="10"/>
        <color rgb="FF000000"/>
        <rFont val="Calibri"/>
        <family val="2"/>
        <scheme val="minor"/>
      </rPr>
      <t>hail</t>
    </r>
    <r>
      <rPr>
        <sz val="10"/>
        <color rgb="FF000000"/>
        <rFont val="Calibri"/>
        <family val="2"/>
        <scheme val="minor"/>
      </rPr>
      <t xml:space="preserve"> severity or frequency</t>
    </r>
  </si>
  <si>
    <r>
      <rPr>
        <sz val="10"/>
        <color rgb="FF000000"/>
        <rFont val="Calibri"/>
        <family val="2"/>
      </rPr>
      <t xml:space="preserve">Risk to terrestrial and forest, ecosystems, services and processes due to increasing </t>
    </r>
    <r>
      <rPr>
        <b/>
        <sz val="10"/>
        <color rgb="FF000000"/>
        <rFont val="Calibri"/>
        <family val="2"/>
      </rPr>
      <t>hail</t>
    </r>
    <r>
      <rPr>
        <sz val="10"/>
        <color rgb="FF000000"/>
        <rFont val="Calibri"/>
        <family val="2"/>
      </rPr>
      <t xml:space="preserve"> severity or frequency </t>
    </r>
  </si>
  <si>
    <t>Total guess as not sure what climate hazard best represents the risks to Wellington region.</t>
  </si>
  <si>
    <t>Damage to vegetation depends on severity of storm but even smaller events can result in flowers and fruits damage.
depends on frequency and duration of events.</t>
  </si>
  <si>
    <t>ND49</t>
  </si>
  <si>
    <r>
      <rPr>
        <sz val="10"/>
        <color rgb="FF000000"/>
        <rFont val="Calibri"/>
        <family val="2"/>
      </rPr>
      <t xml:space="preserve">Risk to wetland ecosystems, services and processes due to </t>
    </r>
    <r>
      <rPr>
        <b/>
        <sz val="10"/>
        <color rgb="FF000000"/>
        <rFont val="Calibri"/>
        <family val="2"/>
      </rPr>
      <t>Sea-level rise and salinity stresses on brackish and aquifer systems</t>
    </r>
    <r>
      <rPr>
        <sz val="10"/>
        <color rgb="FF000000"/>
        <rFont val="Calibri"/>
        <family val="2"/>
      </rPr>
      <t xml:space="preserve"> and coastal lowland rivers </t>
    </r>
  </si>
  <si>
    <t>Lowland wetlands along the west coast and within harbours impacted. Lake Waiararapa at highest modelled level subject to saline intrusion.</t>
  </si>
  <si>
    <t>Highly responsive to hydrological change that will alter species composition dramatically.
Some adaptvie capacity but will require interventation</t>
  </si>
  <si>
    <t>BD156</t>
  </si>
  <si>
    <t>Stormwater infrastructure</t>
  </si>
  <si>
    <t>Risk to stormwater infrastructure due to coastal and estuarine flooding: increasing persistence, frequency and magnitude</t>
  </si>
  <si>
    <t>Risk of reduced SW treatment due to coastal and estuarine flooding affecting network assets</t>
  </si>
  <si>
    <t>Reduced capacity further upstream increased flood risk m- this is already occurring in certain Wellington City locations.</t>
  </si>
  <si>
    <t>&gt;SW infrastructure already partially submerged at low tides and fully submerged at high tides (since it was constructed and due to RSLR).
&gt;Several locations in Wellington City where the tail-effect of inundated SW outlets into the sea are reducing the network's ability to drain in higher rainfall events.
&gt; Exposure in Councils with SW infrastructure servicing near-coast communitites (Kāpiti, Petone, Porirua Harbour + CBD, Wellington Central).
&gt; Drainage performance reducing with SLR due to reduced drainage capacity.</t>
  </si>
  <si>
    <t>Sensitive to depth, location and type of SW asset
Harder to maintain SW assets as more pipes below high tides mark.
&gt; Adaptive capacity is low, with few options to adapt low lying coastal SW network during rebuilds/replacements due to site constraints.
&gt; The SW network is vast and permanent with widespread coastal upgrades expensive, 
&gt; However, control over whether to relocate/remove is somewhat led by the community and whether they choose to relocate away from the coast. 
&gt; Buried coastal assets are often critically reliant on sea wall protection which is almost always provided by roading services.</t>
  </si>
  <si>
    <t>ND23</t>
  </si>
  <si>
    <t xml:space="preserve">Region wide </t>
  </si>
  <si>
    <r>
      <rPr>
        <sz val="10"/>
        <color rgb="FF000000"/>
        <rFont val="Calibri"/>
        <family val="2"/>
      </rPr>
      <t xml:space="preserve">Risk to terrestrial and forest, ecosystems, services and processes due to </t>
    </r>
    <r>
      <rPr>
        <b/>
        <sz val="10"/>
        <color rgb="FF000000"/>
        <rFont val="Calibri"/>
        <family val="2"/>
      </rPr>
      <t xml:space="preserve">changes in climate seasonality </t>
    </r>
    <r>
      <rPr>
        <sz val="10"/>
        <color rgb="FF000000"/>
        <rFont val="Calibri"/>
        <family val="2"/>
      </rPr>
      <t xml:space="preserve">with longer summers and shorter winters </t>
    </r>
  </si>
  <si>
    <t>Inter-species dependencies and increased susceptiblity to disease, pest and other stressors.</t>
  </si>
  <si>
    <t xml:space="preserve">Present day is baseline for assessment of exposure.  Regional reports state that autumn is most affected season - extending growing, breeding and fruiting seasons.  </t>
  </si>
  <si>
    <t>Seasonality is a driver for many native species and interactions.
Timescales are important to allow for adaptation to change in season. Likely to gradually change with greatest impacts seen longer term.  Question around the ability for species/ecosystems to adapt gradually over a 100 year timeframe.  Possibly but cannot at this stage, fully comprehend the complexity of interactions that may postively or negatively allow adaptation to occur.</t>
  </si>
  <si>
    <t>Severe loss of environmental amenity and a danger of continuing environmental damage.
Increased pressure on native biodiversity, crops and farming sector, distribution of diseases and impact on infrastructure.</t>
  </si>
  <si>
    <t>Eosystems.</t>
  </si>
  <si>
    <t>ND25</t>
  </si>
  <si>
    <r>
      <t xml:space="preserve">Increased </t>
    </r>
    <r>
      <rPr>
        <b/>
        <sz val="10"/>
        <color rgb="FF000000"/>
        <rFont val="Calibri"/>
        <family val="2"/>
        <scheme val="minor"/>
      </rPr>
      <t>storminess and extreme winds</t>
    </r>
    <r>
      <rPr>
        <sz val="10"/>
        <color rgb="FF000000"/>
        <rFont val="Calibri"/>
        <family val="2"/>
        <scheme val="minor"/>
      </rPr>
      <t xml:space="preserve"> </t>
    </r>
  </si>
  <si>
    <r>
      <rPr>
        <sz val="10"/>
        <color rgb="FF000000"/>
        <rFont val="Calibri"/>
        <family val="2"/>
      </rPr>
      <t xml:space="preserve">Risk to terrestrial and forest, ecosystems, services and processes due to incresaed </t>
    </r>
    <r>
      <rPr>
        <b/>
        <sz val="10"/>
        <color rgb="FF000000"/>
        <rFont val="Calibri"/>
        <family val="2"/>
      </rPr>
      <t>storminess and extreme winds</t>
    </r>
  </si>
  <si>
    <t>The relative lack of evidence of contemporary change in forest composition and species range adjustments suggests the most visible impacts of climate change on indigenous forest ecosystems will become apparent through the reduced ability of ecosystems and species to recover from disturbance events.
The relative lack of evidence of contemporary change in forest composition and species range adjustments suggests the most visible impacts of climate change on indigenous forest ecosystems will become apparent through the reduced ability of ecosystems and species to recover from disturbance events.</t>
  </si>
  <si>
    <t>ED77</t>
  </si>
  <si>
    <t>Public Services (including government, scientific research, and education)</t>
  </si>
  <si>
    <t>Risk to public services (including government, scientific research, and education) due to international influences from climate change and greenhouse gas mitigation preferences</t>
  </si>
  <si>
    <t>Public services significnatly exposed to international influences and transition pressures.</t>
  </si>
  <si>
    <t>International influences and transition risk pressures could lead to public administration struggling to remain effective and would be seen in danger of failing completely.
See also Governance risks covered elsewhere in this assessment.</t>
  </si>
  <si>
    <t>Difficult to predict direction of international influence and GHG mitigation policies.</t>
  </si>
  <si>
    <t>HD15</t>
  </si>
  <si>
    <t>Wellington City already seeing a high frequency of landslide events.</t>
  </si>
  <si>
    <r>
      <t xml:space="preserve">Risk to human health due to </t>
    </r>
    <r>
      <rPr>
        <sz val="10"/>
        <color theme="1"/>
        <rFont val="Calibri"/>
        <family val="2"/>
        <scheme val="minor"/>
      </rPr>
      <t>increasing</t>
    </r>
    <r>
      <rPr>
        <b/>
        <sz val="10"/>
        <color theme="1"/>
        <rFont val="Calibri"/>
        <family val="2"/>
        <scheme val="minor"/>
      </rPr>
      <t xml:space="preserve"> landslides and soil erosion</t>
    </r>
  </si>
  <si>
    <t>Risk of death and injury of landslides, physicial health impacts and stress of community isolation from emergency health services and other essential services (power etc).</t>
  </si>
  <si>
    <t xml:space="preserve">Landslides may be localised but significant where key networks are afffected. In particular, Wellington City has a number of single entry and exit roads (and other services) where landslides could cut off communities.  </t>
  </si>
  <si>
    <t>Quite a number of commuities where landslides could cut off a number of key services.  Redundancy in the system is potentially quite low, increasing overall senstivity to the hazard.
Difficult to identify alternative route for key services. A system wide adpatation will be required.</t>
  </si>
  <si>
    <t>Severe temporary decline in quality of life for those impacted.
Isolated instances of serious injury or loss of life.</t>
  </si>
  <si>
    <t>Impacts are knowable and fairly certain.</t>
  </si>
  <si>
    <t>ND29</t>
  </si>
  <si>
    <r>
      <rPr>
        <sz val="10"/>
        <color rgb="FF000000"/>
        <rFont val="Calibri"/>
        <family val="2"/>
      </rPr>
      <t xml:space="preserve">Risk to terrestrial and forest, ecosystems, services and processes due to </t>
    </r>
    <r>
      <rPr>
        <b/>
        <sz val="10"/>
        <color rgb="FF000000"/>
        <rFont val="Calibri"/>
        <family val="2"/>
      </rPr>
      <t>river and pluvial flooding</t>
    </r>
    <r>
      <rPr>
        <sz val="10"/>
        <color rgb="FF000000"/>
        <rFont val="Calibri"/>
        <family val="2"/>
      </rPr>
      <t>: changes in frequency and magnitude in rural and urban areas</t>
    </r>
  </si>
  <si>
    <t>Used flood hazard model to determine forest and scrub ecosystem exposure. Greatest amount are in upper catchments with lowland, degraded terrestrial areas in the Hutt River Valley and in the Wairarapa rural areas.</t>
  </si>
  <si>
    <t>Based on degraded nature of terrestrial ecosystems in the flood affected areas. Terrestrial fauna populations e.g. lizards are greatly at risk where limited recolonisation can occur from adjacent areas.
Frequency and duration affect natural recovery process but are compounds by land use pressures and most likely would need investment into restoration.</t>
  </si>
  <si>
    <t>Currently experiencing flooding events throughout nz</t>
  </si>
  <si>
    <t>ND60</t>
  </si>
  <si>
    <r>
      <rPr>
        <sz val="10"/>
        <color rgb="FF000000"/>
        <rFont val="Calibri"/>
        <family val="2"/>
      </rPr>
      <t xml:space="preserve">Risk to coastal and marine ecosystems, services and processes due to Increasing </t>
    </r>
    <r>
      <rPr>
        <b/>
        <sz val="10"/>
        <color rgb="FF000000"/>
        <rFont val="Calibri"/>
        <family val="2"/>
      </rPr>
      <t>fire–weather</t>
    </r>
    <r>
      <rPr>
        <sz val="10"/>
        <color rgb="FF000000"/>
        <rFont val="Calibri"/>
        <family val="2"/>
      </rPr>
      <t xml:space="preserve"> conditions: harsher, prolonged season </t>
    </r>
  </si>
  <si>
    <t>Historic observations of fire impacts on native biodiversity.  Depends on the frequency and duraiton of fire-season. 
Ability to recover depending on the frequency and duration.</t>
  </si>
  <si>
    <t>Severe loss of environmental amenity and a danger of continuing environmental damage.
Wildfire impacts on dune habitats can be devastating and have long term effects on vulnerable species that have already reduced range eg, katipo spiders and/or destroy efforts of dune/wetland restoration programmes.</t>
  </si>
  <si>
    <t>ND47</t>
  </si>
  <si>
    <r>
      <rPr>
        <sz val="10"/>
        <color rgb="FF000000"/>
        <rFont val="Calibri"/>
        <family val="2"/>
      </rPr>
      <t xml:space="preserve">Risk to wetland ecosystems, services and processes due to </t>
    </r>
    <r>
      <rPr>
        <b/>
        <sz val="10"/>
        <color rgb="FF000000"/>
        <rFont val="Calibri"/>
        <family val="2"/>
      </rPr>
      <t>River and pluvial flooding</t>
    </r>
    <r>
      <rPr>
        <sz val="10"/>
        <color rgb="FF000000"/>
        <rFont val="Calibri"/>
        <family val="2"/>
      </rPr>
      <t xml:space="preserve">: changes in frequency and magnitude in rural and urban areas </t>
    </r>
  </si>
  <si>
    <t>Used flood hazard model to determine ecosystem exposure.  Majority of remaining wetlands are found in lowland areas prone to flooding.</t>
  </si>
  <si>
    <t>Wetlands are adapted to flucuations in hydrology.  The frequency and severity of flooding however could result in damage and permanent loss of certain wetland types.
Frequency and duratin affect natural recovery process but are compounds by land use pressures and most likely would need investment into restoration.</t>
  </si>
  <si>
    <t>Isolated but significant instances of environmental damage that might be reversed with intensive efforts.
Flooding deposits sediment in wetlands and scrubs out whole plant communities.</t>
  </si>
  <si>
    <t>BD61</t>
  </si>
  <si>
    <t>Risk to flood and coastal defences due to increased storminess and extreme winds</t>
  </si>
  <si>
    <t>Existing exposure is moderate with winds and storms impacting coastal/flooding defences around region. Exposure increasing with stronger extreme winds. Higher exposure of coastal defences due to larger fetch with larger waves. Compounding with coastal SLR and increased rainfall intensities.
&gt; Coastal areas at risk include: southern Kāpiti coast from Raumati Beach to Paekākāriki, SH59, Pukerua Bay, Plimmerton, SH58 along pāuatahanui, Wellington south coast from Ōwhiro to Breaker Bay, Seatoun, Worser Bay, Karaka Bays, railway from Kaiwharawhara to Korokoro, Eastern Harbour Bays from Lowry to Sunshine Bay, Lake Onoke mouth, Wairarapa south coast (settlements and road) from Te Kopi to Mangatoetoe, Riversdale, Castlepoint and Mataikona (including road from Whakataki).
&gt;Future coastal areas at risk include: Paraparaumu, Porirua CBD, Wellington CBD, Petone.</t>
  </si>
  <si>
    <t xml:space="preserve">Sensitivities to design, materials, age, condition, ownership (public vs private) , level of maintenance.
&gt;Low lying coastal areas and areas protected by private seawalls (ie particularly where there is no public infrastructure like a road separating private property from the beach) or substandard/seawalls at the end of their life are most susceptible to overtopping and failure and as a consequence, the infrastructure or property they are protecting are most sensitive. Areas include, Raumati, Pukerua Bay, Plimmerton, parts of the Wellington south coast, the Wairarapa south coast and Mataikona.
&gt;Limited opportunities to replace within periodic renewals as seawalls are commonly built and designed to last 30 years, some larger structures for 50 years. Flood defences for 100-years.
&gt;Usually seawall (and river stopbanks) failures are repaired or replaced. 
&gt;Thoughts of modifying or restricting development are met with dismay and resistance and to date managed retreat is actively opposed. So engineered solutions remain the option de jour and this is unlikely to change in a hurry. 
&gt;Many of the coastal communities affected by coastal erosion and inundation have limited adaptive capacity and are wholly reliant on insurance/local/central government to cover the bulk of the costs related to protecting private property. A number of low lying coastal communities are going to have to relocate, but there is currently no appetite for these discussions. </t>
  </si>
  <si>
    <t xml:space="preserve">Service restoration within 2-3 weeks. Repair to damaged syeawalls for example.
</t>
  </si>
  <si>
    <t>Certain and known.</t>
  </si>
  <si>
    <t>BD66</t>
  </si>
  <si>
    <t>Risk to flood and coastal defences due to coastal and estuarine flooding: increasing persistence, frequency and magnitude</t>
  </si>
  <si>
    <t xml:space="preserve">&gt; Low-lying areas such as Petone, Eastbourne, Waiwhetu, Pororia and Waikanae become very flood prone and protected by seawalls.
&gt;Wellington City circa 100+ year old sea wall is at risk of future breach.
&gt;Future coastal areas at risk include: Paraparaumu, Porirua CBD, Wellington CBD, Petone.
&gt;Coastal areas at risk include: southern Kāpiti coast from Raumati Beach to Paekākāriki, SH59, Pukerua Bay, Plimmerton, SH58 along pāuatahanui, Wellington south coast from Ōwhiro to Breaker Bay, Seatoun, Worser Bay, Karaka Bays, railway from Kaiwharawhara to Korokoro, Eastern Harbour Bays from Lowry to Sunshine Bay, Lake Onoke mouth, Wairarapa south coast (settlements and road) from Te Kopi to Mangatoetoe, Riversdale, Castlepoint and Mataikona (including road from Whakataki). </t>
  </si>
  <si>
    <t xml:space="preserve">&gt;Over time the impacts to vulnerable coastal areas will get worse due to sea level rise enabling wave activity to reach further inland, increasing the frequency of flood events, exacerbating erosion and enhancing direct impacts on infrastructure.
&gt;Wellington City sea wall was built with levels that pre-date the RSLR of 26cm and at Wairepo Lagoon express the highest level of breach sensitivity
&gt;Low lying coastal areas exposed to open coast swell conditions, particularly where there is no public infrastructure like a road separating private property from the beach or areas substandard/seawalls at the end of their life are most susceptible to overtopping and flooding and as a consequence, the infrastructure or property they are protecting are most sensitive. Areas include, Raumati, Pukerua Bay, Plimmerton, parts of the Wellington south coast, the Wairarapa south coast and Mataikona.
&gt;Typically there are no design standards for housing potentially affected  by coastal flooding, but where there might be rules applying to coastal flood risk it is often 1% AEP floor levels.
&gt;Limited opportunities to replace within periodic renewals as seawalls are commonly built and designed to last 30 years, some larger structures for 50 years.
&gt;Usually seawall (and river stopbanks) failures are repaired or replaced. 
&gt;Thoughts of modifying or restricting development are met with dismay and resistance and to date managed retreat is actively opposed. So engineered solutions remain the option de jour and this is unlikely to change in a hurry. 
&gt;Many of the coastal communities affected by coastal erosion and inundation have limited adaptive capacity and are wholly reliant on insurance/local/central government to cover the bulk of the costs related to protecting private property. A number of low lying coastal communities are going to have to relocate, but there is currently no appetite for these discussions. </t>
  </si>
  <si>
    <t>BD68</t>
  </si>
  <si>
    <t>Risk to flood and coastal defences due to increasing coastal erosion: cliffs and beaches</t>
  </si>
  <si>
    <t>&gt; Existing exposure is moderate with winds and storms impacting coastal/flooding defences around region. Exposure increasing with expected SLR effects on erosion rates. Exposure of coastal defences and coastal-edge of river protection adjoining the coast.
&gt; Areas with coastal protection at risk include: southern Kāpiti coast from Raumati Beach to Paekākāriki, SH59, Pukerua Bay, Plimmerton, SH58 along Pāuatahanui, Wellington south coast from Ōwhiro to Breaker Bay, Seatoun, Worser Bay, Karaka Bays, railway from Kaiwharawhara to Korokoro, Eastern Harbour Bays from Lowry to Sunshine Bay, Lake Onoke mouth, Wairarapa south coast (settlements and road) from Te Kopi to Mangatoetoe, Riversdale, Castlepoint and Mataikona (including road from Whakataki).
&gt;Future coastal areas at risk include: Paraparaumu, Porirua CBD, Wellington CBD, Petone.</t>
  </si>
  <si>
    <t xml:space="preserve">Sensitivities to design, materials, age, condition, ownership (public vs private) , level of maintenance.
&gt;Low lying coastal areas and areas protected by private seawalls (ie particularly where there is no public infrastructure like a road separating private property from the beach) or substandard/seawalls at the end of their life are most susceptible to overtopping and failure and as a consequence, the infrastructure or property they are protecting are most sensitive. Areas include, Raumati, Pukerua Bay, Plimmerton, parts of the Wellington south coast, the Wairarapa south coast and Mataikona.
&gt;Limited opportunities to replace within periodic renewals as seawalls are commonly built and designed to last 30 years, some larger structures for 50 years.
&gt;Usually seawall (and river stopbanks) failures are repaired or replaced. 
&gt;Thoughts of modifying or restricting development are met with dismay and resistance and to date managed retreat is actively opposed. So engineered solutions remain the option de jour and this is unlikely to change in a hurry. 
&gt;Many of the coastal communities affected by coastal erosion and inundation have limited adaptive capacity and are wholly reliant on insurance/local/central government to cover the bulk of the costs related to protecting private property. A number of low lying coastal communities are going to have to relocate, but there is currently no appetite for these discussions. </t>
  </si>
  <si>
    <t>BD104</t>
  </si>
  <si>
    <t>Solid Waste Management</t>
  </si>
  <si>
    <t>Risk to solid waste management due to increasing coastal erosion: cliffs and beaches</t>
  </si>
  <si>
    <t xml:space="preserve">Risk to coastal Solid Waste facilities </t>
  </si>
  <si>
    <t>Exposure of historic closed landfills around coastline. MfE has done an inventory. New failicites typically non-coastal, however access routes and collections may be affected by coastal erosion of roads. Exposure mitigated by limited number of coastal landfill sites.</t>
  </si>
  <si>
    <t>&gt; All in ground and above ground assets are highly sensitive and cannot withstand erosion without uncontrolled release of rubbish.
&gt; Very few adaptation options other than expensive removing/relocating old fill to new site, or protecting the landfill body with coastal defences.</t>
  </si>
  <si>
    <t>Limited defenses and difficult to restore (may be more than 3 weeks)</t>
  </si>
  <si>
    <t>BD86</t>
  </si>
  <si>
    <t>Risk to transport (road and rail) due to increasing coastal erosion: cliffs and beaches</t>
  </si>
  <si>
    <t>Risk to land transport network and associated ancillery assets (lights, signals, overhead power) from increase coastal erosion of cliffs and beaches</t>
  </si>
  <si>
    <t>Exposure of key transport routes (road and rail) across region (e.g. SH1/2 Kaiwharawhara to Petone, HCC Marine Parade to Eastborne, Porirua - SH58, 59). Local coastal roads exposed region wide which are sole access to communities (coastal Wairarapa, PCC, WCC, HCC, KCDC).</t>
  </si>
  <si>
    <t>Land transport network sensitive to in coastal areas
&gt; Erosion/undermining of coastal roads, railways, and shared use paths
&gt; Overtopping and deposition of materials from wind/waves along coastal roads. 
Limited adaptive options for physical assets due to functional need to provide access along narrow coastal areas, cost of land purchase for any relocation, cost of protective measures.</t>
  </si>
  <si>
    <t xml:space="preserve">General appreciable decline in services </t>
  </si>
  <si>
    <t>BD29</t>
  </si>
  <si>
    <t>Risk to buildings and facilities (public and private) due to river and pluvial flooding: changes in frequency and magnitude in rural and urban areas</t>
  </si>
  <si>
    <t>&gt; Increasing exposure of flood-prone residential communitites around the region (e.g. Porirua Harbourside + CBD, Paremata, Masterton, Hutt Valley, Waikanae, Waikanae Beach, Mirimar, Kilbirnie, Seatoun) plus multiple valleys and suburbs with overland flow paths.
&gt; Increasing exposure of commercial (e.g., Poriria CBD, WCC CBD) and industrial (e.g. Seaview, Petone) buildings in the urban centres.
&gt; Exposure over time increasing with increasing flooding and pluvial intensity.
&gt; Exposure mitigated with widespread flood management and defences.</t>
  </si>
  <si>
    <t>&gt; Most buildings are highly sensitive and cannot withstand inundation and flooding. 
&gt; Sensitivities include floor height above ground, builing materials, age, foundation type, proximity to overland flow paths, performance of protective structures (stopbanks etc).
&gt;Slow adaptive capacity associated with building renewal cycles, improvements to building regulations (e.g. floor height above 1% AEP)
&gt;Adaptive capacity relates to reconsidering building materials, structure design and requirements in exposed places.
&gt; Lack of emergency accommodation/shelter capacity in the region while flooded houses dry out/are repaired.</t>
  </si>
  <si>
    <t>ED4</t>
  </si>
  <si>
    <t>Forestry</t>
  </si>
  <si>
    <r>
      <t>Risk to forestry due to</t>
    </r>
    <r>
      <rPr>
        <sz val="10"/>
        <color theme="1"/>
        <rFont val="Calibri"/>
        <family val="2"/>
        <scheme val="minor"/>
      </rPr>
      <t xml:space="preserve"> increasing</t>
    </r>
    <r>
      <rPr>
        <b/>
        <sz val="10"/>
        <color theme="1"/>
        <rFont val="Calibri"/>
        <family val="2"/>
        <scheme val="minor"/>
      </rPr>
      <t xml:space="preserve"> fire–weather </t>
    </r>
    <r>
      <rPr>
        <sz val="10"/>
        <color theme="1"/>
        <rFont val="Calibri"/>
        <family val="2"/>
        <scheme val="minor"/>
      </rPr>
      <t xml:space="preserve">conditions: harsher, prolonged season </t>
    </r>
  </si>
  <si>
    <t>Prolonged fire-weather season increases risk of damage to plantations.</t>
  </si>
  <si>
    <t>Significant relative increase in fire weather expected for Wellington Region. Forestry exposed.</t>
  </si>
  <si>
    <t xml:space="preserve">Adaptive capacity enhanced where measures are in place in reduce risk (e.g. fire breaks, access to water and firefighting response).
Access to insurance also enhances ability to recover financially. </t>
  </si>
  <si>
    <t xml:space="preserve">Significant reduction in economic performance in sub-regional area(s).
Isolated instances of serious injuries or loss of lives.
Isolated but significant instances of environmental damage that might be reversed with intensive efforts.
</t>
  </si>
  <si>
    <t>Expected fire weather increase well researched within forestry sector.</t>
  </si>
  <si>
    <t>BD111</t>
  </si>
  <si>
    <t>Communications</t>
  </si>
  <si>
    <t>Risk to communications due to heatwaves: increasing persistence, frequency and magnitude</t>
  </si>
  <si>
    <t>Risk of telecommunications failure during heatwaves</t>
  </si>
  <si>
    <t>Lackof communications in emergency event</t>
  </si>
  <si>
    <t>Exposure increases with every degree of temperature rise. Increased sustained high temperatures can reduce the life span of assets and stress telecommunication equipment.</t>
  </si>
  <si>
    <t>Equipment is temperature sensitive but has a wide operating range. 
Adaptive capacity is generally moderate, however  improvements can be made with technological advancements and long term planned renewals as part of load growth (i.e. replace with less sensitive systems, or introduce additional cooling features).</t>
  </si>
  <si>
    <t>Significant general reduction in economic performance.
Service restoration within 2-3 weeks.
General appreciable decline in services.</t>
  </si>
  <si>
    <t>BD114</t>
  </si>
  <si>
    <t>Risk to communications due to increasing fire–weather conditions: harsher, prolonged season</t>
  </si>
  <si>
    <t>Risk of communications network loss or damage from wildfires</t>
  </si>
  <si>
    <t>Loss of commincations around region</t>
  </si>
  <si>
    <t xml:space="preserve">Exposure increasing overtime due to increased temperatures and wind. Higher exposure in rural and hotter/dryer areas (e.g. Wairarapa). Communications facilities often within areas at risk to fire (forests, grasslands or dune systems). Increasing exposure with increasing development in areas fringing forests. Exposure offset by increased preference for buried assets. </t>
  </si>
  <si>
    <t xml:space="preserve">&gt;Wildfire risk to communication sites and rural above ground gas assets leading to destruction of assets.
&gt;Increased rural conversions from hill country practices to forestry increases risk to overhead electricity network.
Exposure increasing overtime due to increased temperatures and wind. </t>
  </si>
  <si>
    <t>BD3</t>
  </si>
  <si>
    <t>Airports and Seaports</t>
  </si>
  <si>
    <t>Risk to airports and seaports due to heatwaves: increasing persistence, frequency and magnitude</t>
  </si>
  <si>
    <t>Risk of disruption to occupants and activities at airports and seaports and facilities during heatwaves.</t>
  </si>
  <si>
    <t>Health and safety risk with increased discomfort for building, outdoor workers, machinery  users and all occupants. Higher energy consumption to maintain comfortable working temperatures</t>
  </si>
  <si>
    <t>All airport and seaport facilities exposed to more heatwaves, which currently has moderate exposure. A relationship between reduced aircraft payload capabilities and significant increases in air temperature have been noted.</t>
  </si>
  <si>
    <t xml:space="preserve">Operational infrastructure more sensitive to hotter extremes - Rail onto Port, Mobile Plant reliability. Building HVAC under pressure. Sensitivities include tarmac melting and disruption of services.
Runway facility, building HVAC upgrades possible with asset renewals to cope with higher temperatures and heatwaves. Outdoor workers, machinery and assets less able to adapt. </t>
  </si>
  <si>
    <t>Significant general reduction in economic performance.
Service restoration within 2-3 weeks.</t>
  </si>
  <si>
    <t>HD78</t>
  </si>
  <si>
    <r>
      <t xml:space="preserve">Risk to cultural heritage due to </t>
    </r>
    <r>
      <rPr>
        <sz val="10"/>
        <color theme="1"/>
        <rFont val="Calibri"/>
        <family val="2"/>
        <scheme val="minor"/>
      </rPr>
      <t>increasing</t>
    </r>
    <r>
      <rPr>
        <b/>
        <sz val="10"/>
        <color theme="1"/>
        <rFont val="Calibri"/>
        <family val="2"/>
        <scheme val="minor"/>
      </rPr>
      <t xml:space="preserve"> fire–weather </t>
    </r>
    <r>
      <rPr>
        <sz val="10"/>
        <color theme="1"/>
        <rFont val="Calibri"/>
        <family val="2"/>
        <scheme val="minor"/>
      </rPr>
      <t>conditions:</t>
    </r>
    <r>
      <rPr>
        <b/>
        <sz val="10"/>
        <color theme="1"/>
        <rFont val="Calibri"/>
        <family val="2"/>
        <scheme val="minor"/>
      </rPr>
      <t xml:space="preserve"> </t>
    </r>
    <r>
      <rPr>
        <sz val="10"/>
        <color theme="1"/>
        <rFont val="Calibri"/>
        <family val="2"/>
        <scheme val="minor"/>
      </rPr>
      <t xml:space="preserve">harsher, prolonged season  </t>
    </r>
  </si>
  <si>
    <t>Indigenous biodiversity /  taonga/tīpuna, valued buildings, marae, cultural assets and waahi tapu damged or lost due to fire.</t>
  </si>
  <si>
    <t>Valued buildings, marea, cultural assets and waahi tapu damged or lost due to fire.</t>
  </si>
  <si>
    <t xml:space="preserve">Fire is destructive.
System wide change required. </t>
  </si>
  <si>
    <t xml:space="preserve">Isolated but significant instances of loss of taonga/tīpuna. </t>
  </si>
  <si>
    <t>Extent of exposure unclear.</t>
  </si>
  <si>
    <t>BD7</t>
  </si>
  <si>
    <t>Risk to airports and seaports due to increased storminess and extreme winds</t>
  </si>
  <si>
    <t>Risk to airport and seaport facilities and operations during extreme winds and storms</t>
  </si>
  <si>
    <t xml:space="preserve">Change in 99th percentile wind speed &lt;5% throughout region, 2-3% at the 3 airport/aerodromes and 2 port/harbours. All airports and seaports are occassionally subject to reduced operations or closures due to extreme winds and storms. Expsoure increasing with increased storminess and frequency of high winds. </t>
  </si>
  <si>
    <t>&gt;Increased disruption (diversions and cancellations) can occur if wind speed exceeds conditions acceptable for landing/ takeoff.
&gt;Container cranes and other electrical systems at risk of failure.
&gt;Berthing of vessels adversely affected by high winds
&gt;Aircraft are completely susceptable to wind conditions on landing/ takeoff. 
&gt;Both mobile and floating plant are highly sensitive to adverse weather events and conditions.
&gt;Container stacks sensitive and prone to blowing over.
Adaptive capacity very low due to permanent nature of facilities, need for obstacle free locations and flat ground. Adaptive capacity linked to improvement in operational procedures, enabling early warning system and improved forecasting of extremes to limit interruptions.</t>
  </si>
  <si>
    <t>BD119</t>
  </si>
  <si>
    <t>Risk to communications due to river and pluvial flooding: changes in frequency and magnitude in rural and urban areas</t>
  </si>
  <si>
    <t>Risk to communications network assets or level of service due to increased river and pluvial flooding</t>
  </si>
  <si>
    <t xml:space="preserve">&gt; Widespread exposure of energy network across the region where assets cross/ in-ground energy distribution network.
&gt; Exposure of towers and tower footings to debris build up and scour associated with flooding within river flood plains.
&gt; Increasing exposure of network ancillary assets (cabinets, junctions, repeaters) for communities on flood plains, on near overland flow paths (e.g. Hutt valley, Ōtaki, Waikanae, Wairarapa, and more)
</t>
  </si>
  <si>
    <t xml:space="preserve">&gt; Sensitivities relate to age of installation, condition, burial depth, type
&gt; sensitive to location and whether co-located with other assets and protected by structures.
Adaptive capacity is low with buried assets less adaptable. 
Low lying ancillary assets may be elevated or relocated. 
&gt; adaptation mitigated by uptake in wireless comms. 
&gt; Buried coastal assets are usually critically reliant on sea wall protection which is almost always provided by council/WK roading services.
</t>
  </si>
  <si>
    <t>Significant general reduction in economic performance.
General appreciable decline in services.
Service restoration within 2-3 weeks.</t>
  </si>
  <si>
    <t>BD122</t>
  </si>
  <si>
    <t>Risk to communications due to increasing coastal erosion: cliffs and beaches</t>
  </si>
  <si>
    <t>Risk to communications facilities and networks during extreme winds and storms</t>
  </si>
  <si>
    <t xml:space="preserve">&gt; Exposure of overhead/underground cables alongside/beneath roads and the coast (SH1/2 Ngauranga to Petone, existing exposure in Coastal Wairarapa), including exposure of masts and towers which are coastal.
&gt; Increasing exposure with increasing coastal erosion.
&gt; Major coastal cable terminus sites. 
&gt; Rural coastal communities are affected as many of these areas are feed by long span over head networks with no redundancy. </t>
  </si>
  <si>
    <t>&gt; All in ground and above ground assets directly affected are highly sensitive and cannot withstand erosion.
&gt;Adaptive capacity is medium, with adaptability by relocation of overhead cables during rebuilds/replacements, and uptake in wireless comms. 
&gt;Buried cables are less adaptable. 
&gt;Remedial options are limited and often lengthy to reinstate.
&gt; Buried coastal assets are critically reliant on sea wall protection which is almost always provided by council/WK roading services.</t>
  </si>
  <si>
    <t>BD123</t>
  </si>
  <si>
    <t>Risk to communications due to increasing landslides and soil erosion</t>
  </si>
  <si>
    <t>Risk to communications facilities and networks due to increased landsliding</t>
  </si>
  <si>
    <t>&gt; Existing exposure mapped throughout region with steep slopes and erodable catchments. Lower exposure in Wairarapa Valley, Kāpiti Coast flat hinterland, and river valleys region wide.
&gt; Exposure to communications infrastructure underground cables and if above ground assets (poles, towers etc).
&gt; Exposure related to co-location of services in asset corridors (usually beneath road).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t>
  </si>
  <si>
    <t>&gt; All communications distribution network assets are sensitive and cannot withstand erosion undermining their footings (e.g. Poles, underground cables, ground-mounted transformers etc) or landsliding overwhelming sites.
&gt; sensitivities include co-location of assets within transport corridor, local geology, any stabilisation features, management of stormwater.
&gt; Adaptive capacity is medium, with adaptation options of reinstatement/relocation/realignment of overhead cabling/towers to better locations rebuilds or as part of cyclic planned replacements.
&gt; Buried cables are less adaptable and these are generally abandoned and replacement assets installed in a more appropriate area.</t>
  </si>
  <si>
    <t>ED79</t>
  </si>
  <si>
    <t>Insurance coverage and credit provision</t>
  </si>
  <si>
    <t>Risk to insurance coverage and credit provision due to increasing fire–weather conditions: harsher, prolonged season</t>
  </si>
  <si>
    <t>Increasing reliance on insurance provision as severity and frequency of acute events increases.
Potential for insurance retreat.</t>
  </si>
  <si>
    <t>Sector sensitive to widespread or severe weather events.
Subsidised in part by Earthquake Commission.
Reinsurance from overseas companies.</t>
  </si>
  <si>
    <t>Significant general reduction in economic performance.</t>
  </si>
  <si>
    <t>Financial and insurance services a significant part of the Region's overall economy (8% of GDP).</t>
  </si>
  <si>
    <t>ED80</t>
  </si>
  <si>
    <t>Risk to insurance coverage and credit provision due to increased storminess and extreme winds</t>
  </si>
  <si>
    <t>ED86</t>
  </si>
  <si>
    <t>Risk to insurance coverage and credit provision due to increasing landslides and soil erosion</t>
  </si>
  <si>
    <t>BD47</t>
  </si>
  <si>
    <t>Energy</t>
  </si>
  <si>
    <t>Risk to energy due to river and pluvial flooding: changes in frequency and magnitude in rural and urban areas</t>
  </si>
  <si>
    <t>Risk to energy network assets (electricity, gas) or level of service due to increased river and pluvial flooding</t>
  </si>
  <si>
    <t>&gt; Widespread exposure of energy network across the region where assets cross/ in-ground energy distribution network.
&gt; Exposure of towers and tower footings to debris build up and scour associated with flooding within river flood plains.
&gt; Increasing exposure of network ancillary assets (cabinets, junctions, boxes, transformers) for communities on flood plains, on near overland flow paths (e.g. Hutt valley, Ōtaki, Waikanae, Wairarapa, and more).
&gt; Exposure increasing with RSLR.</t>
  </si>
  <si>
    <t xml:space="preserve">Buried gas pipes and electricity cables; plus overhead electricity support structures within rivers. Buried assests are either removed if exposed, or abandoned in situ.
Adaptive options for energy network but significant cost implications across the region. Buildings and assets can be repaired, or built back with improved designs but there is a cost tipping point. Insurance a role in adaptation and recovery. </t>
  </si>
  <si>
    <t>BD51</t>
  </si>
  <si>
    <t>Risk to energy due to increasing landslides and soil erosion</t>
  </si>
  <si>
    <t>Risk to energy generation and distribution networks due to increasing landslides and soil erosion</t>
  </si>
  <si>
    <t>&gt; Existing exposure mapped throughout region with steep slopes and erodable catchments. Lower exposure in Wairarapa Valley, Kāpiti Coast flat hinterland, and river valleys region wide.
&gt; Exposure to energy infrastructure (power, gas, HV/LV) region wide. 
&gt; Service distruption already occuring in council areas with urban areas on steep topography (WCC, PCC, HCC and hilly areas of Wairarapa Councils).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t>
  </si>
  <si>
    <t>&gt; All energy distribution network assets are sensitive and cannot withstand landsliding or erosion which destabilised their footings (e.g. Poles, underground cables, ground-mounted transformers etc).
&gt; Adaptive capacity is medium, with adaptation options of reinstatement/relocation/realignment of  overhead lines to better locations rebuilds or planned replacements.
&gt; Buried cables are less adaptable and these are generally abandoned and replacement assets installed in a more appropriate area.</t>
  </si>
  <si>
    <t>Service restoration within 2-3 weeks.</t>
  </si>
  <si>
    <t>BD155</t>
  </si>
  <si>
    <t>Risk to stormwater infrastructure due to river and pluvial flooding: changes in frequency and magnitude in rural and urban areas</t>
  </si>
  <si>
    <t>Risk of reduced SW treatment due to river and pluvial flooding affecting network assets</t>
  </si>
  <si>
    <t>&gt;Exposure of urban areas with SW network (i.e. not all rural coastal communities).
&gt;more spring formation and groundwater inflow in the Stormwater network.
&gt;more wastewater overflows into the Stormwater network due to wastewater overwhelmed.
&gt; Coastal flooding exposes other network assets to failure (pumps, communications equipment).
&gt; Exposure mitigated by and critically reliant on existing flood protection measures.</t>
  </si>
  <si>
    <t>&gt; Sensitivites include more spring formation and groundwater inflow in the Stormwater network
&gt; More wastewater inflows to the SW network
&gt; increasing operational needs for extra pumps, more clearing out of outfalls and rising mains.
&gt; Adaptive capacity is low across the SW network due to permanent nature of assets and widespread networks
&gt; Options to adapt during rebuilds/replacements are constrained to existing footprint by developments.
&gt; The SW network is vast and permanent with widespread coastal upgrades expensive, 
&gt; However, control over whether to relocate/remove is somewhat led by the community and whether they choose to relocate away from the coast. 
&gt; Assets critically reliant on flood protection measures.</t>
  </si>
  <si>
    <t>BD159</t>
  </si>
  <si>
    <t>Risk to stormwater infrastructure due to increasing landslides and soil erosion</t>
  </si>
  <si>
    <t>Risk to performance of stormwater network assets from higher sediment loads, as well as physical risk to SW treatment assets and network from landsliding</t>
  </si>
  <si>
    <t xml:space="preserve">&gt; Existing exposure mapped throughout region with steep slopes and erodable catchments. Lower exposure in Wairarapa Valley, Kāpiti Coast flat hinterland, and river valleys region wide.
&gt; Exposure to stormwater infrastructure throughout distribution network.
&gt; Exposure related to co-location of services in asset corridors (usually beneath road/rail).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
</t>
  </si>
  <si>
    <t>&gt; All in ground and assets directly affected by erosion are moderately sensitive
&gt; Sensitivity relates to design, materials, age, condition, ownership (public vs private) , level of maintenance of earth supporting structure which contain them (usually roads)
&gt; HDPE pipes may stretch/sag if exposed, but cannot stay unsupported for long. Older ferro-cement or steel pipes less ductile.
&gt; Sensitivity limited as buried assets are often within utilities corridors or beneath road.
&gt; Upstream sensitivities to catchment land use and sediment yields.
&gt; Adaptive capacity is medium to low, with adaptability by relocation/improvement of SW network during rebuilds/replacements at end of life. However, the SW network is vast and permanent with widespread  upgrades expensive
&gt; Buried assets are critically reliant earth retaining structures are is almost always provided by roading services.</t>
  </si>
  <si>
    <t>BD173</t>
  </si>
  <si>
    <t>Wastewater infrastructure</t>
  </si>
  <si>
    <t>Risk to wastewater infrastructure due to river and pluvial flooding: changes in frequency and magnitude in rural and urban areas</t>
  </si>
  <si>
    <t>Risk to waste water network assets or level or service due increases in river and pluvial flooding</t>
  </si>
  <si>
    <t>&gt; Exposure throughout urban and rural wastewater networks on floodplains.
&gt; Exposure of some treatment plants located within river flood plains (e.g. Masterton, Carteron, Greytown, Masterton, Seaview and more).
&gt; Exposure of multiple small WW pump stations, plus ancillary assets (telecommunications, valves/gates) throughout network.
&gt; Exposure increases with increased rainfall and flooing potential.</t>
  </si>
  <si>
    <t xml:space="preserve">Sensitivities include location, age and elevation (depth) of assets, compromised access routes during events, protection provided by flood management measures.
&gt; Adaptive capacity is low, with adaptability by relocation/improvement of waste water during rebuilds/replacements at end of life. 
&gt; However, control over whether to relocate/remove is somewhat led by the community and whether they choose to relocate away from the flood hazards.
</t>
  </si>
  <si>
    <t>BD175</t>
  </si>
  <si>
    <t>Risk to wastewater infrastructure due to sea-level rise and salinity stresses on brackish and aquifer systems and coastal lowland rivers</t>
  </si>
  <si>
    <t xml:space="preserve">Risk to WW treatment processes and network assets through increased intrusion of saline water </t>
  </si>
  <si>
    <t>&gt; Increased saline intrusion into WW network and risk to WW treatment plant operations from changed inflow composition. 
&gt; Exposure particularly in coastal councils with large urban coastal area (WCC, HCC, PCC, KCDC).
&gt; Exposure increases with RSLR.</t>
  </si>
  <si>
    <t>&gt; WWTP plant sensitive to composition of wastewater
&gt; Age of pipes and network affect sensitivity, older being more sensitive (noted to be WCC network through reclaimed land).
&gt;Adaptive Capacity: Biological treatment processes have some ability to adapt to the saline influent.
&gt;Adaptive options: Lining of all sub-surface wastewater pipes to allow them to operate in submerged conditions.</t>
  </si>
  <si>
    <t>BD177</t>
  </si>
  <si>
    <t>Risk to wastewater infrastructure due to increasing landslides and soil erosion</t>
  </si>
  <si>
    <t>Risk to performance of wastewater network assets through physical landsliding risk to plants and network</t>
  </si>
  <si>
    <t xml:space="preserve">&gt; Existing exposure mapped throughout region with steep slopes and erodable catchments. Lower exposure in Wairarapa Valley, Kāpiti Coast flat hinterland, and river valleys region wide.
&gt; Exposure to WW infrastructure throughout collection (pipes, pump stations) and treatment plants, but also to access routes.
&gt; Exposure related to co-location of services in asset corridors (usually beneath road/rail).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
</t>
  </si>
  <si>
    <t>&gt; All in ground and surface assets directly affected are moderately sensitive to erosion. 
&gt; Sensitivity relates to design, materials, age, condition, ownership (public vs private) , level of maintenance
&gt; e.g. HDPE pipes may stretch/sag if exposed, but cannot stay unsupported for long. Older ferro-cement or steel pipes less ductile.
&gt; Sensitivity can be limited as buried assets are often within utilities corridors or beneath road with mainentance programmes and greater justification for protection.
&gt; Adaptive capacity is medium to low, with adaptability by relocation/improvement of WW network during rebuilds/replacements at end of life. However, the WW network is vast and permanent with widespread upgrades an expensive exercise
&gt; Buried assets are critically reliant earth retaining structures are is almost always provided by roading services.</t>
  </si>
  <si>
    <t>BD102</t>
  </si>
  <si>
    <t>Risk to solid waste management due to coastal and estuarine flooding: increasing persistence, frequency and magnitude</t>
  </si>
  <si>
    <t xml:space="preserve">Risk of uncontrolled releases of contaminated leachate and landfill waste due to  coastal and estuarine flooding </t>
  </si>
  <si>
    <t>&gt; Exposure of coastal fringe of historic landfills to RSLR (QE Park, Ngawi, Castlepoint).
&gt; Exposure increasing with SLR.</t>
  </si>
  <si>
    <t>Sensitivities include age of landfill, proximity to river flows, capping material and vegetation, erosion protection (e.g. rock) and lining condition.
&gt; Very few adaptation options other than expensive removing/relocating old fill to new site, or protecting the landfill body with coastal defences.</t>
  </si>
  <si>
    <t>Limited defenses and difficult to restore (may be more than 3 weeks).</t>
  </si>
  <si>
    <t>ND26</t>
  </si>
  <si>
    <r>
      <rPr>
        <sz val="10"/>
        <color rgb="FF000000"/>
        <rFont val="Calibri"/>
        <family val="2"/>
      </rPr>
      <t xml:space="preserve">Risk to terrestrial and forest, ecosystems, services and processes due to change in </t>
    </r>
    <r>
      <rPr>
        <b/>
        <sz val="10"/>
        <color rgb="FF000000"/>
        <rFont val="Calibri"/>
        <family val="2"/>
      </rPr>
      <t xml:space="preserve">mean annual rainfall </t>
    </r>
  </si>
  <si>
    <t>inter-species dependences that could lead to regional extinctions / ecosystem collapse.</t>
  </si>
  <si>
    <t>Key driver along with temperature and relative humidity resulting in species composition changes.
Historically changes occurred along a largely forested gradient.  This is somewhat constrained by reduced extent of terrestrial ecosystems in modern region.  Likely to result in a change from the baseline but difficult to predict how the compounding or cascading impacts will come together.  Most likely, through compounding anthropogenic pressures including pests.</t>
  </si>
  <si>
    <t xml:space="preserve">Isolated but significant instances of environmental damage. </t>
  </si>
  <si>
    <t>ND20</t>
  </si>
  <si>
    <r>
      <rPr>
        <sz val="10"/>
        <color rgb="FF000000"/>
        <rFont val="Calibri"/>
        <family val="2"/>
      </rPr>
      <t xml:space="preserve">Risk to terrestrial and forest, ecosystems, services and processes due to </t>
    </r>
    <r>
      <rPr>
        <b/>
        <sz val="10"/>
        <color rgb="FF000000"/>
        <rFont val="Calibri"/>
        <family val="2"/>
      </rPr>
      <t xml:space="preserve">higher mean water temperatures </t>
    </r>
  </si>
  <si>
    <t>Cascading indirect effects on terrestrial ecosystems through altered nutrient cycling, habitat loss, increased risk of pest impacts and altered flow regimes.</t>
  </si>
  <si>
    <t>Assume that no direct effects on terrestrial ecosystems.</t>
  </si>
  <si>
    <t>Likely to be cascading risks associated with species that cross between freshwater and terrestrial.
The interdependency between terrestrial and freshwater is influenced by the ability to maintain connectivity (laterally and temporally) in context of expanding urban and rural landuse.</t>
  </si>
  <si>
    <t>Isolated but significant instances of environmental damage that might be reversed with intensive efforts.
Reflects uncertainty on the severity of cascading and compounding risks.</t>
  </si>
  <si>
    <t>Further research is needed</t>
  </si>
  <si>
    <t>ND8</t>
  </si>
  <si>
    <t>Region-wide with decrease in rainfall expected for eastern parts of the region (Wairarapa)</t>
  </si>
  <si>
    <r>
      <t xml:space="preserve">Risk to indigenous and taonga species due to change in </t>
    </r>
    <r>
      <rPr>
        <b/>
        <sz val="10"/>
        <color theme="1"/>
        <rFont val="Calibri"/>
        <family val="2"/>
        <scheme val="minor"/>
      </rPr>
      <t xml:space="preserve">mean annual rainfall </t>
    </r>
  </si>
  <si>
    <t>Relative change is within 5% or 5 more or fewer wet days across the region.  Anticipated decrease in spring rainfall. moderate with spatial coverage increasing over time and RCP.</t>
  </si>
  <si>
    <t>Key driver of species composition and related fauna.
Adaptive capacity is highly dependent overall distribution, population size and habitat fragmentation.  Changes are however expected to be slow (mid-long term) allowing for interventions to be put in place.</t>
  </si>
  <si>
    <t>Range of tolerances and exposure depending on taxa</t>
  </si>
  <si>
    <t>ND41</t>
  </si>
  <si>
    <r>
      <rPr>
        <sz val="10"/>
        <color rgb="FF000000"/>
        <rFont val="Calibri"/>
        <family val="2"/>
      </rPr>
      <t xml:space="preserve">Risk to wetland ecosystems, services and processes due to </t>
    </r>
    <r>
      <rPr>
        <b/>
        <sz val="10"/>
        <color rgb="FF000000"/>
        <rFont val="Calibri"/>
        <family val="2"/>
      </rPr>
      <t xml:space="preserve">changes in climate seasonality </t>
    </r>
    <r>
      <rPr>
        <sz val="10"/>
        <color rgb="FF000000"/>
        <rFont val="Calibri"/>
        <family val="2"/>
      </rPr>
      <t>with longer summerr and shorter winters</t>
    </r>
  </si>
  <si>
    <t xml:space="preserve">Reduced/altered/lost distribution, composition and extent. </t>
  </si>
  <si>
    <t xml:space="preserve">Some buffering ability is taken into account.
</t>
  </si>
  <si>
    <t>ND51</t>
  </si>
  <si>
    <r>
      <rPr>
        <sz val="10"/>
        <color rgb="FF000000"/>
        <rFont val="Calibri"/>
        <family val="2"/>
      </rPr>
      <t xml:space="preserve">Risk to wetland ecosystems, services and processes due to Increasing </t>
    </r>
    <r>
      <rPr>
        <b/>
        <sz val="10"/>
        <color rgb="FF000000"/>
        <rFont val="Calibri"/>
        <family val="2"/>
      </rPr>
      <t>landslides and soil erosion</t>
    </r>
  </si>
  <si>
    <t>Sedimentation and direct damage of wetlands</t>
  </si>
  <si>
    <t>Wetlands mostly in lowland, less susceptible areas for direct impacts but will suffer catchment related indirect impacts.</t>
  </si>
  <si>
    <t>Sedimenation can alter wetland processes e.g. species composition, hydrology and condition.
Frequency, duration and wetland type and locality are important factors. However, in the worst case scenario, reduced extent and fragmentation along with compounding stressor limit ability to adapt.</t>
  </si>
  <si>
    <t>ND80</t>
  </si>
  <si>
    <r>
      <rPr>
        <sz val="10"/>
        <color rgb="FF000000"/>
        <rFont val="Calibri"/>
        <family val="2"/>
      </rPr>
      <t xml:space="preserve">Risk to freshwater ecosystems, services and processes due to Change in </t>
    </r>
    <r>
      <rPr>
        <b/>
        <sz val="10"/>
        <color rgb="FF000000"/>
        <rFont val="Calibri"/>
        <family val="2"/>
      </rPr>
      <t xml:space="preserve">mean annual rainfall </t>
    </r>
  </si>
  <si>
    <t>Risks to riverine ecosystems and species from alterations in the volume and variability of water flow, increased water temperatures, and more dynamic morphology (erosion and deposition), due to changes in rainfall and temperature</t>
  </si>
  <si>
    <t xml:space="preserve">Relative exposure depends on catchment by catchment.  </t>
  </si>
  <si>
    <t>BD137</t>
  </si>
  <si>
    <t>Risk to drinking water due to river and pluvial flooding: changes in frequency and magnitude in rural and urban areas</t>
  </si>
  <si>
    <t>Risk to drinking water network assets or level or service due increases in river and pluvial flooding</t>
  </si>
  <si>
    <t>Drinking water bores located within river floodplain, headworks designed to sit above the 100yr flood event - SWDC Waiohine WTP for example.</t>
  </si>
  <si>
    <t xml:space="preserve">&gt; Sensitivities relate to age of installation, condition, burial depth, type
&gt; sensitive to location and whether co-located with other assets and protected by structures
&gt; Treatment and Levels of sevice sensitive to increased turbidity of rivers used for water take
&gt; Network performance to infrastructure damage with reliance on 2-3 day storage. 
&gt; Adaptive capacity is low, with adaptability by relocation/improvement of water supply network during rebuilds/replacements at end of life. 
&gt; However, control over whether to relocate/remove is somewhat led by the community and whether they choose to relocate away from the flood hazards.
</t>
  </si>
  <si>
    <t>General appreciable decline in services.
Service restoration within 2-3 weeks.</t>
  </si>
  <si>
    <t>BD139</t>
  </si>
  <si>
    <t>Risk to drinking water due to sea-level rise and salinity stresses on brackish and aquifer systems and coastal lowland rivers</t>
  </si>
  <si>
    <t>Risk to drinking water contamination by intrusion of saline water to network, pumps or intakes</t>
  </si>
  <si>
    <t>&gt;Aquifer salt-wedge movement inland from increased relative sea-level rise.
&gt;Increasing RSLR and changes in barometric pressure are potentially already impacting on the Wellington City Aquifer salt wedge, moving if further from the harbour and towards the portion of aquifer in the Hutt.
&gt;Waiwhetu aquifer sustainable yield expected to reduce by ~30% for a 1.5m RSLR.
&gt; Some pipes in historically reclaimed areas (Wellington CBD/Port) are submerged between tides. 
&gt; Heightened corrosion potential for buried pipes within near-coast zone.</t>
  </si>
  <si>
    <t>&gt; Sensitivites of bore location, depth of intake and abstraction rate, overall aquifer management
&gt; Age, condition, material and depth influence sensitivity.
Adaptive capacity medium with ability to sink new bores or deeper bores in areas less influenced by RSLR and salinity changes.
&gt;Operational treatment changes possible (e.g. desalination).</t>
  </si>
  <si>
    <t>BD141</t>
  </si>
  <si>
    <t>Risk to drinking water due to increasing landslides and soil erosion</t>
  </si>
  <si>
    <t>Risk to performance of drinking water network assets from higher sediment loads, as well as physical risk to water supply assets and network from landsliding</t>
  </si>
  <si>
    <t>&gt; Existing exposure mapped throughout region with steep slopes and erodable catchments. Lower exposure in Wairarapa Valley, Kāpiti Coast flat hinterland, and river valleys region wide.
&gt; Exposure to water supply infrastructure at surface water intakes (dams, weirs), and throughout distribution network.
&gt; Exposure related to co-location of services in asset corridors (usually beneath road/rail). 
&gt; Overlapping increase in rainfall intensity (HIRDS) indicates the Western Ranges (Tararuas) will see increased exposure with Climate Change relative to central and eastern ranges (Remutaka's and Wairarapa east).
&gt; Mitigating exposure is that slips are often localised and may only affect short stretches of the asset with quicker reinstatement.
&gt; Exposure of water intakes due to landslides upstream which can create log dams that fail and damage intakes.</t>
  </si>
  <si>
    <t>&gt; All in ground and assets directly affected by erosion are moderately sensitive to erosion. 
&gt; Sensitivity relates to design, materials, age, condition, ownership (public vs private) , level of maintenance of earth supporting structure which contain them (usually roads)
&gt; HDPE pipes may stretch/sag if exposed, but cannot stay unsupported for long. Older ferro-cement or steel pipes less ductile.
&gt; Sensitivity limited as buried assets are often within utilities corridors or beneath road.
&gt; Upstream sensitivities to catchment land use and sediment yields.
&gt; Adaptive capacity is medium to low, with adaptability by relocation/improvement of Drinking network during rebuilds/replacements at end of life. 
&gt; However, the SW network is vast and permanent with widespread coastal upgrades expensive
&gt; Buried assets are critically reliant earth retaining structures are is almost always provided by roading services.</t>
  </si>
  <si>
    <t>BD195</t>
  </si>
  <si>
    <t>Marae and cultural sites</t>
  </si>
  <si>
    <t>Risk to marae and cultural sites due to increasing landslides and soil erosion</t>
  </si>
  <si>
    <t xml:space="preserve">&gt; Data poor. Exposure of many marae and cultural sites around the region, is broadly consistent with building exposure.
&gt; Existing exposure mapped throughout region with steep slopes and erodable catchments. Lower exposure in Wairarapa Valley, Kāpiti Coast flat hinterland, and river valleys region wide.
&gt; Exposure also relates to proximity to landslide runout areas at foot of hills.
&gt; Overlapping increase in rainfall intensity (HIRDS) indicates the Western Ranges (Tararuas) will see increased exposure with Climate Change relative to central and eastern ranges (Remutaka's and Wairarapa east).
</t>
  </si>
  <si>
    <t>Damage due to flood would require significant repair. Cultural and community impacts.</t>
  </si>
  <si>
    <t>BD12</t>
  </si>
  <si>
    <t>Risk to airports and seaports due to coastal and estuarine flooding: increasing persistence, frequency and magnitude</t>
  </si>
  <si>
    <t xml:space="preserve">&gt;Masterton Aerodrome not affected.
&gt;Neither airprot particularly exposed at present day - Kāpiti less exposed except if coenciding with rainfall. 
&gt;WIAL's coastal location potentially more exposed as function of its proximity to large waves. Elevation equivalent to Kāpiti airport. 
&gt;Wellington airport is coastal but not subject to frequent inundation as it is higher elevation.  Site possibly untenable site after 2+ m SLR (beyond 100-year timeframe of WRCCIA).
&gt; Past incidences of coastal inundation/storms throws spray on WIAL runway area halting operations.
&gt; Exposure of ports and airports increases over time with SLR.
&gt; Operations at port temporary halt based on winds more than water levels.
</t>
  </si>
  <si>
    <t xml:space="preserve">&gt; WIAL has an extensive network of storm water infrastructure installed to handle extreme rain events and manages the limited coastal overtopping spray
&gt; Owing to the implementation of continuous improvement measures, this system is expected to function under future conditions.
&gt; Extreme weather and coastal flooding compromises port/airport operations but protected by a seawall and significant damage to infrastructure is limited.
&gt;Adaptive capacity medium as although it is inhibitive to relocate airport or retrofit airport systems, WIAL have further operational processes to manage coastal and estuarine flooding within the WRCCIA timeframes. E.g. operations are halted in unsafe working conditions, sensors in runway aid monitoring
&gt; The SW management system is expected to function under future conditions.
&gt; Coastal defences costly to renew and adapt but programme underway as part of periodic renewals which are forward looking.
&gt;  Risk managment system in place to look at condition deteriotation and forecasting future upgrades.
</t>
  </si>
  <si>
    <t>ND7</t>
  </si>
  <si>
    <t>Region-wide</t>
  </si>
  <si>
    <r>
      <t xml:space="preserve">Risk to indigenous and taonga species due to increased </t>
    </r>
    <r>
      <rPr>
        <b/>
        <sz val="10"/>
        <color theme="1"/>
        <rFont val="Calibri"/>
        <family val="2"/>
        <scheme val="minor"/>
      </rPr>
      <t>storminess and extreme winds</t>
    </r>
  </si>
  <si>
    <t>Damage to habitat and related loss / reduced carrying capacity for species</t>
  </si>
  <si>
    <t>Severity of relative change is moderate with spatial coverage increasing over time and RCP.</t>
  </si>
  <si>
    <t>Severity of exposure does not appear to be substantive compared to baseline as well as considered tolerance across all taxa.  Birds will be most affected.  
Unlikely that fire-adaptations will develop.  Constrained by fragmented habitat and reduced extent of habitat wihtin the region.</t>
  </si>
  <si>
    <t>Isolated but significant instances of environmental damage that might be reversed with intensive efforts.
Species with short mating windows may loose mating opportunities all together  in prolonged storm events- e.g. some flying riparian invertebrates.
Cavity nesters might be impacted by more loss of potential nesting sites from trees falling over.</t>
  </si>
  <si>
    <t>ED10</t>
  </si>
  <si>
    <r>
      <t>Risk to forestry due to i</t>
    </r>
    <r>
      <rPr>
        <sz val="10"/>
        <color theme="1"/>
        <rFont val="Calibri"/>
        <family val="2"/>
        <scheme val="minor"/>
      </rPr>
      <t>ncreasing</t>
    </r>
    <r>
      <rPr>
        <b/>
        <sz val="10"/>
        <color theme="1"/>
        <rFont val="Calibri"/>
        <family val="2"/>
        <scheme val="minor"/>
      </rPr>
      <t xml:space="preserve"> landslides and soil erosion</t>
    </r>
  </si>
  <si>
    <t>Landslides and soil erosion cause damage to plantations, and can lead to 'slash' movement.</t>
  </si>
  <si>
    <t>Environmental damage and health &amp; safety risks due to 'slash' movement.</t>
  </si>
  <si>
    <t>Region already exposed to significant landslide risk. Exposure projected to increase.</t>
  </si>
  <si>
    <t>Vulnerability of radiata pine reasonably high due to 28 year felling cycles. Cost of shifting to less vunerable species is high, so adaptive capacity reasonably low.</t>
  </si>
  <si>
    <t>Immediate impacts may include isolated but significant instances of environmental damage that might be reversed with intensive efforts.
Isolated instances of health &amp; safety risk.
Impact dependent on intensity and extent of event.</t>
  </si>
  <si>
    <t>Exposure and vulnerability in relation to landslide fairly well understood. Impact difficult to assess, as dependent on magnitude of event.</t>
  </si>
  <si>
    <t>ED81</t>
  </si>
  <si>
    <t>Risk to insurance coverage and credit provision due to increasing hail severity or frequency</t>
  </si>
  <si>
    <t>ED82</t>
  </si>
  <si>
    <t>Risk to insurance coverage and credit provision due to river and pluvial flooding: changes to frequency and magnitude to rural and urban areas</t>
  </si>
  <si>
    <t>ED83</t>
  </si>
  <si>
    <t>Risk to insurance coverage and credit provision due to coastal and estuarine flooding: increasing persistence, frequency and magnitude</t>
  </si>
  <si>
    <t>Insurance retreat from coastal areas projected to become inundated.</t>
  </si>
  <si>
    <t>ED33</t>
  </si>
  <si>
    <t>Pastoral farming</t>
  </si>
  <si>
    <r>
      <t xml:space="preserve">Risk to pastoral farming due to </t>
    </r>
    <r>
      <rPr>
        <sz val="10"/>
        <color theme="1"/>
        <rFont val="Calibri"/>
        <family val="2"/>
        <scheme val="minor"/>
      </rPr>
      <t xml:space="preserve">more and longer </t>
    </r>
    <r>
      <rPr>
        <b/>
        <sz val="10"/>
        <color theme="1"/>
        <rFont val="Calibri"/>
        <family val="2"/>
        <scheme val="minor"/>
      </rPr>
      <t xml:space="preserve">dry spells </t>
    </r>
    <r>
      <rPr>
        <sz val="10"/>
        <color theme="1"/>
        <rFont val="Calibri"/>
        <family val="2"/>
        <scheme val="minor"/>
      </rPr>
      <t xml:space="preserve">and </t>
    </r>
    <r>
      <rPr>
        <b/>
        <sz val="10"/>
        <color theme="1"/>
        <rFont val="Calibri"/>
        <family val="2"/>
        <scheme val="minor"/>
      </rPr>
      <t xml:space="preserve">drought </t>
    </r>
  </si>
  <si>
    <t>Exposure of element to hazard and overall exposure of economy taken into account. Pastoral farming largely located in drought prone areas (i.e. east coast)</t>
  </si>
  <si>
    <t>During dry times and drought, available pasture is often of poor quality and limited availability. Increased feed costs.</t>
  </si>
  <si>
    <t>Significant general reduction in economic performance relative to current forecasts.
Isolated by significant impact on quality of life /livelihoods for those affected.</t>
  </si>
  <si>
    <t>Specific impacts for farmers less certain. Overall impact on Regional economy well understood.</t>
  </si>
  <si>
    <t>BD79</t>
  </si>
  <si>
    <t>Risk to transport (road and rail) due to increased storminess and extreme winds</t>
  </si>
  <si>
    <t>Risk to land transport network and associated ancillery assets (lights, signals, overhead power) from increase wind and storms</t>
  </si>
  <si>
    <t>Change in 99th percentile wind speed &lt;5% throughout region. Exposure of key transit routes (road, rail) across region (e.g. Porirua - SH58, 59, TG to high winds, Remutaka and Wainuiomata, rural roads in coastal Wairarapa).</t>
  </si>
  <si>
    <t>Land transport network sensitive to winds and storms through susceptability to
&gt; Storms debris on roads, railways, and shared use paths
&gt; Closures/restrictions (high sided vehicles) due to high winds making transport unsafe
&gt; Sensitivity of overhead cables (power, signals) to winds and wind-borne debris
&gt; Overtopping and deposition of materials from wind/waves along coastal roads. 
&gt; comfort/safety of pedestrians at public transport facilities (bus/train stops)
&gt; Busses and stations/buildings due to high wind force - particularly poorer condition assets.
&gt; Limited adaptive options to relocate physical transport networks due to functional need to provide access communities and businesses.
&gt; Adaptive capacity restricted by cost of land purchase for any realignment, cost of protective measures or realignment, timescale to build alternate routes.
&gt; Operational measures implemented as adaptive options include operational changes to increase monitoring (visual patrols and sensors), build back better etc, 
Improved management thorugh Network Outcome Contracts (NOCs) for statehighways.</t>
  </si>
  <si>
    <t>Individually significant but isolated areas of reduction in economic performance.
Service restoration within 1 week.</t>
  </si>
  <si>
    <t>BD75</t>
  </si>
  <si>
    <t>Risk to transport (road and rail) due to heatwaves: increasing persistence, frequency and magnitude</t>
  </si>
  <si>
    <t>Higher mean temperatures may cause damages to the roading network (melted tar, etc) and rail network (heat stress)</t>
  </si>
  <si>
    <t>Less efficient transport networks reducing economic productivity across the region</t>
  </si>
  <si>
    <t>Transport networks condition, performance and maintentance activities exposed to increased heatwaves.</t>
  </si>
  <si>
    <t>&gt;Road surface degradation. Significant repairs required on a more frequent basis - particularly on the State Highway system.
&gt;Rail Temperature - buckling of tracks.  Speed Restrictions to reduce risk. 
&gt; Overhead power lines and railways, more prone to sagging in heat.
&gt; limit on periods of construction - more costly to build/ maintain roads.
Opportunities to adapt assets (i.e.  chipseal mix design, tension easing programmes) as part of periodic renewal cycles.</t>
  </si>
  <si>
    <t>Individually significant but isolated areas of reduction in economic performance.
Isolated but noticeable examples of decline in services.</t>
  </si>
  <si>
    <t>BD148</t>
  </si>
  <si>
    <t>Risk to stormwater infrastructure due to more and longer dry spells and drought</t>
  </si>
  <si>
    <t>Risk of reduced stormwater treatment performance due to reduced flushing flows</t>
  </si>
  <si>
    <t>Risk of increased breaches and issues at discharges</t>
  </si>
  <si>
    <t>Increasing persistence in dry spells creates algae issues for these assets and see die back of treatment vegetation. Linked to general higher temp changes but effects felt more acutely during dry spells.</t>
  </si>
  <si>
    <t>Sensitivities include increased contamination concentrations, scour, and capacity breaches due to reduced base flows, and ground settlement.
Low adaptive capacity due to vast network,  costly upgrades  and permanent nature.</t>
  </si>
  <si>
    <t>Service restoration within 1 week.</t>
  </si>
  <si>
    <t>BD201</t>
  </si>
  <si>
    <t>Māori Assets</t>
  </si>
  <si>
    <t>Risk to Māori assets due to heatwaves: increasing persistence, frequency and magnitude</t>
  </si>
  <si>
    <t>Risk that buildings and facilities HVAC may not cope with higher mean air temperatures.</t>
  </si>
  <si>
    <t>Health and safety risk with increased discomfort for building users and occupants.  Higher energy consumption to maintain comfortable working temperatures. Loss of productivity if HVAC fails</t>
  </si>
  <si>
    <t>All buildings exposed to heatwaves. Higher high temperatures considered as greater exposure.  Higher exposure in hotter areas (Wairarapa).</t>
  </si>
  <si>
    <t>Buildings and building services sensitive to prolonged heatwaves, however considered to be moderate for Māori assets compared to regional building risk (BD19).
Building renewal cycles and building codes include increasing HVAC capacity to cope with higher loads. Older and heritage buildings such as Marae and wharekai may be less able to manage heatwaves.</t>
  </si>
  <si>
    <t>May be inhabitable for heatwave, upgrade to systems may be necessary.</t>
  </si>
  <si>
    <t>BD129</t>
  </si>
  <si>
    <t>Risk to drinking water due to heatwaves: increasing persistence, frequency and magnitude</t>
  </si>
  <si>
    <t>Risk to water supply, treatment and distribution due to longer heatwaves</t>
  </si>
  <si>
    <t xml:space="preserve">Existing issue in Wairarapa rural areas. Increased exposure of water supply sources with time, with Wairarapa district likely to be the most affected. </t>
  </si>
  <si>
    <t>Sensitivities include increased demand.
Adaptable through increasing storage capacity, increasing consented take for longer dry periods, water restrictions and metering can help reduce the demand during heatwaves.</t>
  </si>
  <si>
    <t>Individually significant but isolated areas of reduction in economic performance.
Isolated but noticeable examples of decline in services.
Service restoration within 1 week.</t>
  </si>
  <si>
    <t>BD21</t>
  </si>
  <si>
    <t>Risk to buildings and facilities (public and private) due to heatwaves: increasing persistence, frequency and magnitude</t>
  </si>
  <si>
    <t>All buildings exposed to heatwaves. Higher high temperatures consaidered as greater exposure.  Higher exposure in hotter areas (Wairarapa).</t>
  </si>
  <si>
    <t>Buildings and building services sensitive to prolonged heatwaves.
Building renewal cycles and building codes include increasing HVAC capacity to cope with higher loads. Older and heritage buildings less able to manage heat.</t>
  </si>
  <si>
    <t>Individually significant but isolated areas of reduction in economic performance.</t>
  </si>
  <si>
    <t>BD39</t>
  </si>
  <si>
    <t>Risk to energy due to heatwaves: increasing persistence, frequency and magnitude</t>
  </si>
  <si>
    <t>Risk to energy distribution capacity due to heatwaves and reduce transmission efficiency</t>
  </si>
  <si>
    <t xml:space="preserve">Compounding risk with increased demand </t>
  </si>
  <si>
    <t>Already a risk as network capacity is already constrained in hotter areas. Regionwide exposure with particular exposure in areas with hotter extremes and more heatwaves (Wairarapa).</t>
  </si>
  <si>
    <t>Moderate sensitivity - capacity will be compromised. Substantial body of literature on sensitivity.https://www.climatechangeinaustralia.gov.au/en/projects/esci/esci-case-studies/case-study-heat-transmission/#:~:text=Transmission%20lines%20can%20heat%20up,supply%20on%20very%20hot%20days.
Adaptive capacity is generally moderate, however  improvements can be made with technological advancements and long term planned renewals as part of load growth (i.e. replace with higher capacity cables).</t>
  </si>
  <si>
    <t>Decline in servcies while small repairs occur.</t>
  </si>
  <si>
    <t>BD42</t>
  </si>
  <si>
    <t>Risk to energy due to increasing fire–weather conditions: harsher, prolonged season</t>
  </si>
  <si>
    <t>Risk of energy network loss or damage from wildfires</t>
  </si>
  <si>
    <t xml:space="preserve">Loss of power supply </t>
  </si>
  <si>
    <t>Higher exposure in hotter areas (Wairarapa). Energy facilities often cross areas at risk to fire (forests, grasslands or dune systems). Increasing exposure with increasing development in areas fringing forests. Exposure offset by increased preference for buried assets. Risk to local network (lower overhead line height) over transpower.</t>
  </si>
  <si>
    <t>&gt;Wildfire risk to overhead electricity network, communication sites and rural above ground gas assets leading to destruction of assets.
&gt;Increased rural conversions from hill country practices to forestry increases risk to overhead electricity network.
Design standards for energy networks could be modified to include wider vegetation buffers. Ability to increase vegetation clearance frequency.</t>
  </si>
  <si>
    <t>BD43</t>
  </si>
  <si>
    <t>Risk to energy due to increased storminess and extreme winds</t>
  </si>
  <si>
    <t>Risk to energy generation facilities and transmission during extreme winds and storms</t>
  </si>
  <si>
    <t>Power supply security</t>
  </si>
  <si>
    <t>Change in 99th percentile wind speed &lt;5% throughout region. Increased exposure of above ground distribution in localised pockets on hilltops, valleys and where development (i.e. tall buildings) funnels wind. OPPORTUNITY - increased wind power generation at lower winds in western areas. Risk from very high winds damaging turbines to winds&gt;90 kmph.</t>
  </si>
  <si>
    <t>&gt; Sensitivities to design, materials, age, condition, ownership (public vs private) , level of maintenance.
Adaptive capacity is generally moderate, with improvements possible with technological advancements and meeting increased building guide for wind and within periodic renewals.</t>
  </si>
  <si>
    <t>BD157</t>
  </si>
  <si>
    <t>Risk to stormwater infrastructure due to sea-level rise and salinity stresses on brackish and aquifer systems and coastal lowland rivers</t>
  </si>
  <si>
    <t>Risk to SW treatment and quality by intrusion of saline water to network features</t>
  </si>
  <si>
    <t>&gt; Increased Saline intrusion into SW network and risk to SW network operations from changed receiving environment conditions and composition of SW. 
&gt; Exposure particularly in coastal councils with large urban coastal area (WCC, HCC, PCC, KCDC).
&gt; Exposure increases with RSLR.</t>
  </si>
  <si>
    <t>Sensitive to depth, location and type of SW asset
Harder to maintain SW assets as more pipes below high tides mark.
&gt; adaptive capacity through adding SW pump stations to network
&gt; Harder to maintain SW assets as more pipes below high tides mark.</t>
  </si>
  <si>
    <t>BD165</t>
  </si>
  <si>
    <t>Risk to wastewater infrastructure due to heatwaves: increasing persistence, frequency and magnitude</t>
  </si>
  <si>
    <t>Risk to operational performance of the wastewater plants treatment associated with persistently higher air and water temperatures which increases the reaction rates in the biological treatment processes</t>
  </si>
  <si>
    <t>Increased exposure in Wairarapa relative to rest of region.</t>
  </si>
  <si>
    <t>Sensitivities include, blockages, siltation, increased contaminants and odour.
Adaptive capacity is low due to vast network and permanent nature. Opportunities to adapt operational configuration at WWTPs during asset renewal within existing processes.</t>
  </si>
  <si>
    <t>BD166</t>
  </si>
  <si>
    <t>Risk to wastewater infrastructure due to more and longer dry spells and drought</t>
  </si>
  <si>
    <t>Risk of reduced treatment efficiency and network performance due to drought through reduced dilution (no SW inflows) and vegetation interuption (roots in pipes)</t>
  </si>
  <si>
    <t>Non compliance and uncontrolled discharges. Blockages and overflows</t>
  </si>
  <si>
    <t>Existing plants generally compliant with regulations therefore low. In period of droughts, the water levels in 
receiving environments may be too low to receive the water after treatment. Exposure increasing with temperature.</t>
  </si>
  <si>
    <t>Sensitivities include, blockages, siltation, increased contaminants and odour.
Adaptive capacity is low due to vast network and permanent nature.</t>
  </si>
  <si>
    <t>BD93</t>
  </si>
  <si>
    <t>Risk to solid waste management due to heatwaves: increasing persistence, frequency and magnitude</t>
  </si>
  <si>
    <t>Risk to efficacy of landfill decomposition processes from changing mean air temperatures. Risk of odour complaints around waste collection and storage (transfer station) services</t>
  </si>
  <si>
    <t>Risk of increasing malodourus discharges</t>
  </si>
  <si>
    <t>Uniform exposure across open and closed landfills and transfer stations around region. Increasing exposure due to increasing temperature. Potentially more exposure in regions with hotter temps.</t>
  </si>
  <si>
    <t>&gt;Rail Corridor Slips.
Few options to adapt closed landfills or existing landfills. Transfer stations may be relocated to industrial areas.</t>
  </si>
  <si>
    <t>Minor instances of environmental damage that could be reversed.</t>
  </si>
  <si>
    <t>BD115</t>
  </si>
  <si>
    <t>Risk to communications due to increased storminess and extreme winds</t>
  </si>
  <si>
    <t>Affecting telemetry sites and emergency communications systems</t>
  </si>
  <si>
    <t>Change in 99th percentile wind speed &lt;5% throughout region. Increased exposure of above ground assets (Towers, antennae) on hilltops, tall buildings and remote areas.  Affecting telemetry sites and emergency communications systems.</t>
  </si>
  <si>
    <t xml:space="preserve">Any above ground features sensitive to winds, including ancillery structures (cabinets, towers).
Adaptive capacity is generally moderate, with improvements possible with technological advancements and meeting increased building guide restriction within periodic renewals. </t>
  </si>
  <si>
    <t>Individually significant but isolated areas of reduction in economic performance.
Service restoration within 1 week.
Isolated but noticeable examples of decline in services.</t>
  </si>
  <si>
    <t>BD25</t>
  </si>
  <si>
    <t>Risk to buildings and facilities (public and private) due to increased storminess and extreme winds</t>
  </si>
  <si>
    <t>Risk to buildings during extreme winds and storms</t>
  </si>
  <si>
    <t>Change in 99th percentile wind speed &lt;5% throughout region. Increased exposure in localised pockets on hilltops, valleys and winds locally funnel to buildings. Increased and increasing exposure within urbanised hilly districts (WCC, PCC, HCC) and with intensification  resulting in taller buildings that can be affected by wind or can contribute to wind funneling to other areas. </t>
  </si>
  <si>
    <t>&gt; Building structure, windows, roofing sensitive to extreme wind gusts and storms.
&gt;Need to reconsider building materials, structure and design in exposed places
&gt;A lot of residential properties in corrosion zone which will be more exposed through high winds - Porirua
&gt;Taller buildings (not many!) in Porirua CBD potentially exposed.
Slow adaptive capacity associated with building renewal cycles, improvements to building regulations. Adaptive capacity relates to reconsidering building materials, structure design and requirements in exposed places.</t>
  </si>
  <si>
    <t>High adaptive capacity of buildings, repairs expected to be minor.</t>
  </si>
  <si>
    <t>ED12</t>
  </si>
  <si>
    <t>Horticulture</t>
  </si>
  <si>
    <r>
      <t xml:space="preserve">Risk to horticulture due to Heatwaves: </t>
    </r>
    <r>
      <rPr>
        <sz val="10"/>
        <color theme="1"/>
        <rFont val="Calibri"/>
        <family val="2"/>
        <scheme val="minor"/>
      </rPr>
      <t>increasing persistence, frequency and magnitude</t>
    </r>
  </si>
  <si>
    <t xml:space="preserve">Primary industries reasonably exposed. </t>
  </si>
  <si>
    <t>Horticulture sensitive to temp. Options to grow different crops or grow indoors etc.</t>
  </si>
  <si>
    <t>Individually significant but isolated areas of reduction in economic performance. Horticulute a minor segment of the Region's economy.
Impact on quality of life and health minor - access to food outside region.</t>
  </si>
  <si>
    <t>Specific impacts for growers less certain. Overall impact on Regional economy well understood.</t>
  </si>
  <si>
    <t>ED13</t>
  </si>
  <si>
    <t>ED14</t>
  </si>
  <si>
    <t>ED3</t>
  </si>
  <si>
    <r>
      <rPr>
        <b/>
        <sz val="10"/>
        <color theme="1"/>
        <rFont val="Calibri"/>
        <family val="2"/>
        <scheme val="minor"/>
      </rPr>
      <t>Risk to forestry due to</t>
    </r>
    <r>
      <rPr>
        <sz val="10"/>
        <color theme="1"/>
        <rFont val="Calibri"/>
        <family val="2"/>
        <scheme val="minor"/>
      </rPr>
      <t xml:space="preserve"> more and longer </t>
    </r>
    <r>
      <rPr>
        <b/>
        <sz val="10"/>
        <color theme="1"/>
        <rFont val="Calibri"/>
        <family val="2"/>
        <scheme val="minor"/>
      </rPr>
      <t>dry spells</t>
    </r>
    <r>
      <rPr>
        <sz val="10"/>
        <color theme="1"/>
        <rFont val="Calibri"/>
        <family val="2"/>
        <scheme val="minor"/>
      </rPr>
      <t xml:space="preserve"> and </t>
    </r>
    <r>
      <rPr>
        <b/>
        <sz val="10"/>
        <color theme="1"/>
        <rFont val="Calibri"/>
        <family val="2"/>
        <scheme val="minor"/>
      </rPr>
      <t xml:space="preserve">drought </t>
    </r>
  </si>
  <si>
    <t>Drought leads to increased instances of leader dieback and moisture stress for plantations.</t>
  </si>
  <si>
    <t>Regional exposure moderate-high. (Exposure for Wairarapa likely to be higher).</t>
  </si>
  <si>
    <t>Pinus radiata susceptible to dieback and moisture stress induced infection.</t>
  </si>
  <si>
    <t>Less up to date information available compared to impact of other hazards.</t>
  </si>
  <si>
    <t>HD39</t>
  </si>
  <si>
    <t>North Kapiti is a low socio-economic area with limited adaptive capacity to deal with heatwaves.</t>
  </si>
  <si>
    <r>
      <t xml:space="preserve">Risk to existing inequities due to heatwaves: </t>
    </r>
    <r>
      <rPr>
        <sz val="10"/>
        <color theme="1"/>
        <rFont val="Calibri"/>
        <family val="2"/>
        <scheme val="minor"/>
      </rPr>
      <t>increasing persistence, frequency and magnitude</t>
    </r>
  </si>
  <si>
    <t>Heatwaves will be expereinced differently depending on an individuals/familiy ability to seek refuge from the heat - those who work outside, live in densely populated areas, have limited access to shade, green space or leisure time and cannot afford to cool down will be most affected.  This is more likely to be those of lesser economic means, who already stuggle to meet basic needs.</t>
  </si>
  <si>
    <t>Exposure is high across the Wellington city and the suburbs with older, more densely packed homes. Population is currently not used to heat waves.</t>
  </si>
  <si>
    <t xml:space="preserve">Heat is uncomfortable and may excarbate exisiting health problems, in extreme cases causing death, particularly with those already economically disadvantaged.  Older people on fixed pensions are highly senstive to heat increases becasue of where they live and prices rises assoicated with cooling down.
Heat refugees may be established. Urban redesign may be required.
</t>
  </si>
  <si>
    <t xml:space="preserve">Isloated cases of illness or hospitalisations.
</t>
  </si>
  <si>
    <t>BD23</t>
  </si>
  <si>
    <t>Risk to buildings and facilities (public and private) due to changes in climate seasonality with longer summers and shorter winters</t>
  </si>
  <si>
    <t>Risk that buildings and facilities HVAC may not cope with longer summers. Shorter winter to prepare/service facilities for next summer.</t>
  </si>
  <si>
    <t>All buildings exposed to longer summers. Higher high temperatures consaidered as greater exposure.  Higher exposure in hotter areas (Wairarapa).</t>
  </si>
  <si>
    <t>Buildings and building services sensitive to longer summers.
Building renewal cycles and building codes include increasing HVAC capacity to cope with higher loads. Older and heritage buildings less able to manage heat. Opportunities to support adaptation of housing and business buildings to improve passive cooling and lower energy costs.</t>
  </si>
  <si>
    <t>Insignificant</t>
  </si>
  <si>
    <t>High adaptaive capacity to these small changees. May be a small change is costs for seasonal energy.</t>
  </si>
  <si>
    <t>BD58</t>
  </si>
  <si>
    <t>Risk to flood and coastal defences due to more and longer dry spells and drought</t>
  </si>
  <si>
    <t>Risk to integrity and efficacy of flood defences due to effects of drought such as cracking of clay embankments.</t>
  </si>
  <si>
    <t>Risk to all protected areas</t>
  </si>
  <si>
    <t>Presently low (baseline situation), but increasing with temperature. Exposure concentrated in araes with longer droughts and dry spells (Wairarapa).</t>
  </si>
  <si>
    <t>Some sensitivity depending on specific stopbank configuration (design, location, bed material, vegetation, maintenance regime).
Repair/upgrade options available to adapt. Risk can be managed though increased monitoring inspections, vegetation and maintenance activities.</t>
  </si>
  <si>
    <t>BD199</t>
  </si>
  <si>
    <t>Risk to Māori assets due to higher mean air temperatures</t>
  </si>
  <si>
    <t>Health and safety risk with increased discomfort for building users and occupants.  Higher energy consumption to maintain comfortable working temperatures</t>
  </si>
  <si>
    <t>All buildings exposed to higher mean temperatures, which currently has low exposure.</t>
  </si>
  <si>
    <t>Buildings relatively insensitive to mean temperature change, however considered to be moderate for Māori assets compared to regional building risk (BD19).
Building renewal cycles and building codes include increasing HVAC capacity to cope with higher loads. However considered to be moderate for Māori assets compared to regional building average (BD19).</t>
  </si>
  <si>
    <t>ND39</t>
  </si>
  <si>
    <r>
      <rPr>
        <sz val="10"/>
        <color rgb="FF000000"/>
        <rFont val="Calibri"/>
        <family val="2"/>
      </rPr>
      <t xml:space="preserve">Risk to wetland ecosystems, services and processes due to </t>
    </r>
    <r>
      <rPr>
        <b/>
        <sz val="10"/>
        <color rgb="FF000000"/>
        <rFont val="Calibri"/>
        <family val="2"/>
      </rPr>
      <t>heatwaves: increasing persistence, frequency and magnitude</t>
    </r>
  </si>
  <si>
    <t>Frequency and duration dependent as there will be some natural resilience, however compounding risks will have an impact.
Climate change is predicted to alter annual and seasonal rainfall distribution, which, combined with higher temperatures and increased windiness, will affect the moisture status of many of New Zealand’s freshwater wetland ecosystems and species, particularly those of lowland wetlands in eastern and northern parts of New Zealand.</t>
  </si>
  <si>
    <t>Unknown.</t>
  </si>
  <si>
    <t>ND66</t>
  </si>
  <si>
    <r>
      <rPr>
        <b/>
        <sz val="10"/>
        <color rgb="FF000000"/>
        <rFont val="Calibri"/>
        <family val="2"/>
      </rPr>
      <t>Coastal and estuarine flooding</t>
    </r>
    <r>
      <rPr>
        <sz val="10"/>
        <color rgb="FF000000"/>
        <rFont val="Calibri"/>
        <family val="2"/>
      </rPr>
      <t xml:space="preserve">: increasing persistence, frequency and magnitude </t>
    </r>
  </si>
  <si>
    <t>southern and western bays and estuarine creeks</t>
  </si>
  <si>
    <r>
      <rPr>
        <sz val="10"/>
        <color rgb="FF000000"/>
        <rFont val="Calibri"/>
        <family val="2"/>
      </rPr>
      <t xml:space="preserve">Risk to coastal and marine ecosystems, services and processes due to </t>
    </r>
    <r>
      <rPr>
        <b/>
        <sz val="10"/>
        <color rgb="FF000000"/>
        <rFont val="Calibri"/>
        <family val="2"/>
      </rPr>
      <t>Coastal and estuarine flooding:</t>
    </r>
    <r>
      <rPr>
        <sz val="10"/>
        <color rgb="FF000000"/>
        <rFont val="Calibri"/>
        <family val="2"/>
      </rPr>
      <t xml:space="preserve"> increasing persistence, frequency and magnitude </t>
    </r>
  </si>
  <si>
    <t>Physical damage and disruption to ecological processes and services</t>
  </si>
  <si>
    <t>Severe loss of environmental amenity and a danger of continuing environmental damage.
Loss of habitat/ compromised ecosystems.
Risk of sea spurge and phragmites spreading into region much further than the initial sites we have.
Coastal replanting efforts may be ruined e.g. on Wairarapa east coast sites. Pest control networks in low lying coastal areas may be damaged - Riversdale site already significantly changed. 
Lost biodiversity, both habitat and species, lost productivity where highly productive species (eg, seagrass) are lost and the species they support as nurseries and feeding grounds.</t>
  </si>
  <si>
    <t>BD191</t>
  </si>
  <si>
    <t>Risk to marae and cultural sites due to river and pluvial flooding: changes in frequency and magnitude in rural and urban areas</t>
  </si>
  <si>
    <t>Risk to marae and cultural sites due to increasing river and pluvial flooding</t>
  </si>
  <si>
    <t>&gt; Exposure of the marae and cultural sites in river valleys areas around the Region.
&gt; Exposure higher due to traditional location of marae and cultural assets near water courses and resources.
&gt; Increasing exposure with flooding increases.
&gt; Some sites already exposed e.g. Porirua - Takapūwāhia, Hutt - Kokiri Centre, Whakataki river mouth, Pāpāwai (Greytown), Akura (Masterton).</t>
  </si>
  <si>
    <t>Data poor. Sensitivity of Marae and cultural sites relates to building type, location on site, foundation type. Moderate sensitivity selected as middle ground in absence of information and scale of assessment.
&gt; Adaptive capacity generally low due to permanent nature land owership and cultural perspective
&gt; Some types of physical buildings are more readily moved away from flooded areas than others (piled foundations vs concrete)
&gt; Marae master planning with long term community planning can improve adaptive capacity where it is implemented.
&gt; Unappealing options to relocate urupa and other important cultural sites.</t>
  </si>
  <si>
    <t>Service restoration takes &gt;1 month.
Severe and widespread decline in services and quality of life within the community.</t>
  </si>
  <si>
    <t>BD192</t>
  </si>
  <si>
    <t>Risk to marae and cultural sites due to coastal and estuarine flooding: increasing persistence, frequency and magnitude</t>
  </si>
  <si>
    <t>Risk to marae and cultural sites due to increasing coastal and estuarine flooding</t>
  </si>
  <si>
    <t>&gt; Exposure of the marae and cultural sites in coastal areas around the region.
&gt; Increasing exposure with RSLR increases.
&gt; Some sites already exposed e.g. Hongoeka (PCC) and Te Papa.</t>
  </si>
  <si>
    <t>BD209</t>
  </si>
  <si>
    <t>Risk to Māori assets due to river and pluvial flooding: changes in frequency and magnitude in rural and urban areas</t>
  </si>
  <si>
    <t>Risk to Māori assets due to increasing river and pluvial flooding</t>
  </si>
  <si>
    <t>&gt; Data poor
&gt; Some rural Māori land already exposed region wide, e.g. Whakataki, Owahanga, Ngawi, Hongoeka, Ōtaki Beach, Masterton (Te Ore Ore), Ngāti Toa domain and more.
&gt; Small areas of urban Māori land exposed at present, but increasing (e.g. Porirua - Takapūwāhia &amp; Hongoeka, Hutt - Kokiri Centre).</t>
  </si>
  <si>
    <t>Data poor. Sensitivity of Māori land to coastal erosion relates to geology, slope, wave exposure, land use, protection measures etc . Moderate sensitivity selected as middle ground in absence of information and scale of assessment.
Data poor. Adaptive capacity of land exposed to erosion very low except for costly protection measures. Options to change land-use if usage would be critically affected by beach/cliff retreat. Unappealing options to relocate urupa and other important cultural sites.</t>
  </si>
  <si>
    <t>BD210</t>
  </si>
  <si>
    <t>Risk to Māori assets due to coastal and estuarine flooding: increasing persistence, frequency and magnitude</t>
  </si>
  <si>
    <t>Risk to Māori assets due to increasing coastal and estuarine flooding</t>
  </si>
  <si>
    <t>&gt; Coastal  Māori owned land exposed to inundation. 
&gt; Some rural Māori land already exposed region wide and increasing with SLR, e.g. Whakataki, Owahanga, Ngawi, Hongoeka, Ōtaki Beach.
&gt; Small areas of urban Māori land exposed at present, but increasing with SLR (Porirua - Takapūwāhia &amp; Hongoeka, Hutt - Kokiri Centre).</t>
  </si>
  <si>
    <t>HD18</t>
  </si>
  <si>
    <r>
      <t xml:space="preserve">Risk to human health from international influences: </t>
    </r>
    <r>
      <rPr>
        <sz val="10"/>
        <color theme="1"/>
        <rFont val="Calibri"/>
        <family val="2"/>
        <scheme val="minor"/>
      </rPr>
      <t>from climate change and greenhouse gas mitigation preferences</t>
    </r>
  </si>
  <si>
    <t>Stress assoicated with communities / primary producers changing behaviour and practices to meet international targets, market preferences and additional compliance.</t>
  </si>
  <si>
    <t>Many practices will need to shift to meet international targets and market expecations across the region.</t>
  </si>
  <si>
    <t>To some degree the change can occur because of adaptable, creative and flexible people and systems.  However, some system changes may be difficult and politically tricky.
Adaptivity is both high and low depending on the context and specific change.  Diffuclt to answer at a general level, hence the middle option.</t>
  </si>
  <si>
    <t xml:space="preserve">
Impact on families of climate refugees - potentially more crowded housing which could increase chance of illness.</t>
  </si>
  <si>
    <t>International demands will evolve.</t>
  </si>
  <si>
    <t>ND48</t>
  </si>
  <si>
    <r>
      <rPr>
        <sz val="10"/>
        <color rgb="FF000000"/>
        <rFont val="Calibri"/>
        <family val="2"/>
      </rPr>
      <t xml:space="preserve">Risk to wetland ecosystems, services and processes due to </t>
    </r>
    <r>
      <rPr>
        <b/>
        <sz val="10"/>
        <color rgb="FF000000"/>
        <rFont val="Calibri"/>
        <family val="2"/>
      </rPr>
      <t>Coastal and estuarine flooding:</t>
    </r>
    <r>
      <rPr>
        <sz val="10"/>
        <color rgb="FF000000"/>
        <rFont val="Calibri"/>
        <family val="2"/>
      </rPr>
      <t xml:space="preserve"> increasing persistence, frequency and magnitude </t>
    </r>
  </si>
  <si>
    <t>Disruption and damage of freshwater wetlands, processes and ecosytem services</t>
  </si>
  <si>
    <t>Limited exposure of fw wetlands to storm surge.</t>
  </si>
  <si>
    <t>Saline intrusion is an issue for fw wetlands.  Not considering coastal systems in this element.</t>
  </si>
  <si>
    <t>ND84</t>
  </si>
  <si>
    <r>
      <rPr>
        <sz val="10"/>
        <color rgb="FF000000"/>
        <rFont val="Calibri"/>
        <family val="2"/>
      </rPr>
      <t xml:space="preserve">Risk to freshwater ecosystems, services and processes due to </t>
    </r>
    <r>
      <rPr>
        <b/>
        <sz val="10"/>
        <color rgb="FF000000"/>
        <rFont val="Calibri"/>
        <family val="2"/>
      </rPr>
      <t>Coastal and estuarine flooding</t>
    </r>
    <r>
      <rPr>
        <sz val="10"/>
        <color rgb="FF000000"/>
        <rFont val="Calibri"/>
        <family val="2"/>
      </rPr>
      <t xml:space="preserve">: increasing persistence, frequency and magnitude </t>
    </r>
  </si>
  <si>
    <t>Physical and physiological damage and disruption to ecological processes and services</t>
  </si>
  <si>
    <t>Salinity intrusions, altered patterns of flow variability, gradual change in rainfall and water temperatures, and an increase in the frequency and intensity of more severe extreme weather events.</t>
  </si>
  <si>
    <t>Climate change-driven alteration in rainfall amount and variability, along with increased temperatures, are likely to significantly increase already high human pressure on New Zealand’s riverine ecosystems and species.</t>
  </si>
  <si>
    <t xml:space="preserve">Frequency / magnitude and duration is important </t>
  </si>
  <si>
    <t>BD24</t>
  </si>
  <si>
    <t>Risk to buildings and facilities (public and private) due to increasing fire–weather conditions: harsher, prolonged season</t>
  </si>
  <si>
    <t>Risk of building loss or damage from wildfires</t>
  </si>
  <si>
    <t>Loss of life</t>
  </si>
  <si>
    <t>Higher exposure in hotter areas (Wairarapa). Increased development in fringe areas closer to forested areas at risk to fire. Extreme fire risks at times affect public safety at specific locations - grasslands or dune systems - dry coastal areas. Buildings and users at risk when use levels are also very high.</t>
  </si>
  <si>
    <t xml:space="preserve">&gt; Building structure, windows, and nearby vegetation is sensitive to fires.
&gt;Need to reconsider building materials, structure and design in exposed places.
</t>
  </si>
  <si>
    <t>Risk of loss of life, loss of buildings and associated reputation/legal risks. Fire supression and control costs are very high.</t>
  </si>
  <si>
    <t>HD6</t>
  </si>
  <si>
    <r>
      <t xml:space="preserve">Risk to human health due to </t>
    </r>
    <r>
      <rPr>
        <sz val="10"/>
        <color theme="1"/>
        <rFont val="Calibri"/>
        <family val="2"/>
        <scheme val="minor"/>
      </rPr>
      <t>increasing</t>
    </r>
    <r>
      <rPr>
        <b/>
        <sz val="10"/>
        <color theme="1"/>
        <rFont val="Calibri"/>
        <family val="2"/>
        <scheme val="minor"/>
      </rPr>
      <t xml:space="preserve"> fire-weather conditions: </t>
    </r>
    <r>
      <rPr>
        <sz val="10"/>
        <color theme="1"/>
        <rFont val="Calibri"/>
        <family val="2"/>
        <scheme val="minor"/>
      </rPr>
      <t>harsher, prolonged season</t>
    </r>
  </si>
  <si>
    <t xml:space="preserve">Fire presents a risk to life and a risk to health through smoke inhalation. </t>
  </si>
  <si>
    <t xml:space="preserve">Cascades into economic losses. </t>
  </si>
  <si>
    <t xml:space="preserve">Suburbs surrounded by scrub/forest will be at risk durng dry spells, especially those with single exit roads. Those with mobility issues will be very exposed The effects of smoke will impact larger areas of the region.  </t>
  </si>
  <si>
    <t>Breathing in smoke has significant health impacts to those who are exposed. People who are unable to escape will be at extreme risk.
Fire plans can be prepared in advance but the layout of some urban centres creates a risk (i.e, single entry and exit points).</t>
  </si>
  <si>
    <t>Isolated instances of serious injuries, illness or loss of lives.</t>
  </si>
  <si>
    <t xml:space="preserve">Impacts of fire on human health is well described.
Change in fire risk and the riks posed to life is diffuclt to determine and mediated by how well the response functions.  A point of note is the single entry and exits of many areas within the region.  This will increase risk for these areas due the challenges of evacuation. </t>
  </si>
  <si>
    <t>HD65</t>
  </si>
  <si>
    <r>
      <t xml:space="preserve">Risk to social infrastructure and amenities due to river and pluvial flooding: </t>
    </r>
    <r>
      <rPr>
        <sz val="10"/>
        <color theme="1"/>
        <rFont val="Calibri"/>
        <family val="2"/>
        <scheme val="minor"/>
      </rPr>
      <t xml:space="preserve">changes in frequency and magnitude in rural and urban areas </t>
    </r>
  </si>
  <si>
    <t>Community infrastucture and amenities  (e.g., schools, halls, churches) are damaged or lost due to flood events, resulting in a loss of education and social activities in the affected area and wider region.</t>
  </si>
  <si>
    <t>A few assets along rivers but it is difficult to establish how many.</t>
  </si>
  <si>
    <t xml:space="preserve">Damage to facilities during a flood event are significant. 
System response is required. </t>
  </si>
  <si>
    <t>Previous examples in NZ</t>
  </si>
  <si>
    <t>BD194</t>
  </si>
  <si>
    <t>Risk to marae and cultural sites due to increasing coastal erosion: cliffs and beaches</t>
  </si>
  <si>
    <t>&gt; Exposure of the marae and cultural sites in coastal areas around the region.
&gt; increasing exposure with SLR and coastal erosion increases.
&gt; Some sites already exposed e.g. Hongoeka (PCC) and Te Papa, but few mapped sites appear to be at imminent threat from erosion over 100-years - they are more exposed to SLR inundation.</t>
  </si>
  <si>
    <t>&gt; All buildings are highly sensitive and cannot withstand erosion undermining their footings.
&gt; Adaptive capacity generally low due to permanent nature land owership and cultural perspective
&gt; Some types of physical buildings are more readily moved away from erosion areas than others (piled foundations vs concrete)
&gt; Marae master plannin with long term community planning can improve adaptive capacity where it is implemented.
&gt; Unappealing options to relocate urupa and other important cultural sites.</t>
  </si>
  <si>
    <t>Damage due to flood would require significant repair, significant impacts for local community.</t>
  </si>
  <si>
    <t>BD213</t>
  </si>
  <si>
    <t>Risk to Māori assets due to increasing landslides and soil erosion</t>
  </si>
  <si>
    <t>&gt; Māori owned land exposed to erosion and landsliding regionwide.
&gt; Larger areas of Māori land holdings in rural areas, and to east (coastal and rural Wairarapa). 
&gt; Overlapping increase in rainfall intensity (HIRDS) indicates the Western Ranges (Tararuas) will see increased exposure with Climate Change relative to central and eastern ranges (Remutaka's and Wairarapa east).</t>
  </si>
  <si>
    <t>Data poor. Sensitivity of Māori land to coastal erosion relates to geology, slope, rain exposure, land use, protection measures etc . Moderate sensitivity selected as middle ground in absence of information and scale of assessment.
Data poor. Adaptive capacity of land exposed to erosion very low except for costly protection measures. Options to change land-use . Unappealing options to relocate urupa and other important cultural sites.</t>
  </si>
  <si>
    <t>Built environment - damage due to flood would require significant repair, or cannot repair
community</t>
  </si>
  <si>
    <t>ND50</t>
  </si>
  <si>
    <r>
      <rPr>
        <sz val="10"/>
        <color rgb="FF000000"/>
        <rFont val="Calibri"/>
        <family val="2"/>
      </rPr>
      <t>Risk to wetland ecosystems, services and processes due to Increasing</t>
    </r>
    <r>
      <rPr>
        <b/>
        <sz val="10"/>
        <color rgb="FF000000"/>
        <rFont val="Calibri"/>
        <family val="2"/>
      </rPr>
      <t xml:space="preserve"> coastal erosion:</t>
    </r>
    <r>
      <rPr>
        <sz val="10"/>
        <color rgb="FF000000"/>
        <rFont val="Calibri"/>
        <family val="2"/>
      </rPr>
      <t xml:space="preserve"> cliffs and beaches </t>
    </r>
  </si>
  <si>
    <t>Some freshwater wetlands mapped for eastern coastline and are associated with dune and river mouths.</t>
  </si>
  <si>
    <t>Where exposed, coastal terrestrial ecosystems are sensitive to erosion.
Adaptive capacity depends on locality and ability to retreat and respond naturally.</t>
  </si>
  <si>
    <t>HD4</t>
  </si>
  <si>
    <t>Risk to human health due to more and longer dry spells and drought</t>
  </si>
  <si>
    <t>Dry spells result in reduced access to water or water rationing.</t>
  </si>
  <si>
    <t>Water quality may be affected due to supply issues. Ability to access resources may reduce well-being through generating stress (mental health impact). The degree to which this will be a problem is contingent on water supply within the region, which is likely to be varaible. Rated as low, but increased in RCP 8.5 in the long term.</t>
  </si>
  <si>
    <t>Water is a fundamental resource, we are higly senstive to its loss.
High dependancy of city residents on central water supply,  rural residents depend on rainfall, river flow and groundwater and storage. Most of these actions must be co-ordinated or approved and may not be straight forward to implement.</t>
  </si>
  <si>
    <t xml:space="preserve">Isloated instance of serious illness or loss of lives (major).
Reduction in economic performance likely to be moderate (and temporary).
</t>
  </si>
  <si>
    <t>Depends on security of water supply.</t>
  </si>
  <si>
    <t>BD101</t>
  </si>
  <si>
    <t>Risk to solid waste management due to river and pluvial flooding: changes in frequency and magnitude in rural and urban areas</t>
  </si>
  <si>
    <t>Risk of uncontrolled releases of contaminated leachate and landfill waste due to river flooding</t>
  </si>
  <si>
    <t>&gt; Exposure of historic landfills to only where landfills overlap with flood hazards.
&gt; Landfills typically within gullies so exposed to overland flow hazards and prone to stream erosion if not managed / maintained.
&gt; Examples of gully landfills include Wainuiomata, Southern Landfills, Spicer Gully, Silverstream.
&gt; Examples of floodplain landfills include Masterton (Homebush), Kāpiti (Otaihanga).</t>
  </si>
  <si>
    <t>Sensitivities include age of landfill, proximity to river flows, capping material and vegetation, erosion protection (e.g. rock) and lining condition.
&gt; Adaptation options to protect the landfill body with flood defences or improve overland flow management/diversion around/over landfill.
&gt; Very expensive to remove/relocate old fill to new site.</t>
  </si>
  <si>
    <t>Limited defences and difficult to restore (may be more than 3 weeks)</t>
  </si>
  <si>
    <t>BD133</t>
  </si>
  <si>
    <t>Risk to drinking water due to increased storminess and extreme winds</t>
  </si>
  <si>
    <t>Risk of increase in storms and winds events causing reduced water supply network performance</t>
  </si>
  <si>
    <t>WTPs and network generally in sheltered locations (valleys, streams) or below ground. Remote communications systems links at facilities (antennae) exposed.</t>
  </si>
  <si>
    <t xml:space="preserve">Any above ground features sensitive to winds/lightning, including ancillery structures (cabinets, towers).
Limited adaptive pathways for physical assets and networks. Potential to change communications systems and build in redundancy. Change operational procedures to have further checks of water supply assets during extreme winds. </t>
  </si>
  <si>
    <t>BD140</t>
  </si>
  <si>
    <t>Risk to drinking water due to increasing coastal erosion: cliffs and beaches</t>
  </si>
  <si>
    <t>Risk of coastal erosion causing reduced water supply network performance at breakages</t>
  </si>
  <si>
    <t>Exposure of network assets near to the coast. Exposure concentrated in urban areas (WCC, PCC, HCC, KCDC) and coastal communities (e.g. Castlepoint).</t>
  </si>
  <si>
    <t>&gt; All in ground and assets directly affected are moderately sensitive to erosion. 
&gt; Sensitivity relates to design, materials, age, condition, ownership (public vs private) , level of maintenance
&gt; HDPE pipes may stretch/sag if exposed, but cannot stay unsupported for long. Older ferro-cement or steel pipes less ductile.
&gt; Sensitivity limited as buried assets are often within utilities corridors or beneath road.
&gt; Adaptive capacity is medium, with adaptability by relocation/improvement of water supply network during rebuilds/replacements at end of life. 
&gt; However, control over whether to relocate/remove is somewhat led by the community and whether they choose to relocate away from the coast.
&gt; Buried coastal assets are critically reliant on sea wall protection which is almost always provided by roading services.</t>
  </si>
  <si>
    <t>BD174</t>
  </si>
  <si>
    <t>Risk to wastewater infrastructure due to coastal and estuarine flooding: increasing persistence, frequency and magnitude</t>
  </si>
  <si>
    <t>Risk to waste water network assets or level or service due increases in coastal and estuarine flooding</t>
  </si>
  <si>
    <t>&gt; Exposure only for coastal urban areas wastewater network.
&gt; Exposure of some treatment plants locate near coast in gravity-fed systems (Major - Seaview WWTP) and outfalls (Eastbourne, Moa Point, Porirua ?).
&gt; Exposure of multiple small WW pump stations, plus ancillary assets (telecommunications, valves/gates).
&gt; Exposure increases with SLR.</t>
  </si>
  <si>
    <t>Sensitivities include age and elevation (depth) of assets, compromised access route, sensitive to salinity of influent.
&gt;Costly and complex to relocate WWTPs and WW Network away from coastal areas 
&gt;Adaptive options: Lining of all sub-surface wastewater pipes to allow them to operate in submerged conditions.</t>
  </si>
  <si>
    <t>BD176</t>
  </si>
  <si>
    <t>Risk to wastewater infrastructure due to increasing coastal erosion: cliffs and beaches</t>
  </si>
  <si>
    <t>Risk of coastal erosion damaging WW network and compromising WW treatment with reduced WQ of discharge.</t>
  </si>
  <si>
    <t xml:space="preserve">&gt; Exposure of network assets near to the coast. Exposure concentrated in urban areas (WCC, PCC, HCC, KCDC) and coastal communities (e.g. Castlepoint).
&gt; Exposure of urban SW outfalls region wide (e.g. HCC, WCC, PCC). </t>
  </si>
  <si>
    <t>&gt; All in ground and above assets directly affected by erosion are moderately sensitive to erosion. 
&gt; Sensitivity relates to design, materials, age, condition, ownership (public vs private) , level of maintenance
&gt; HDPE pipes may stretch/sag if exposed, but cannot stay unsupported for long. Older ferro-cement or steel pipes less ductile.
&gt; Sensitivity can be limited as buried assets are often within utilities corridors or beneath road with mainentance programmes and greater justification for protection.
&gt;Lining of all sub-surface wastewater pipes to allow them to operate in submerged conditions.</t>
  </si>
  <si>
    <t>BD186</t>
  </si>
  <si>
    <t>Risk to marae and cultural sites due to increasing fire–weather conditions: harsher, prolonged season</t>
  </si>
  <si>
    <t>Wildfires may cause damages to cultural assets and features</t>
  </si>
  <si>
    <t>Exposure increasing overtime due to increased temperatures and wind. Data poor on cultural assets location and distribution. Many sites around existing urban/settled areas, but also distributed rurally/coastally (urupa).</t>
  </si>
  <si>
    <t>Data poor. Assume mix of above ground (buildings) and below (urupa). 
Assumed low adaptive capacity due to permanent and long-term nature of Māori assets and unwillingness/inability to relocate to lower risk locations.</t>
  </si>
  <si>
    <t>BD204</t>
  </si>
  <si>
    <t>Risk to Māori assets due to increasing fire–weather conditions: harsher, prolonged season</t>
  </si>
  <si>
    <t>Exposure increasing overtime due to increased temperatures and wind.</t>
  </si>
  <si>
    <t>HD33</t>
  </si>
  <si>
    <t>&gt; Recent landslip on SH59 caused ongoing  connection issues for Porirua and broader region (Hutt Road also very exposed - can cut Hutt Valley off completely) - Caroline M
&gt; increasing issue for Wellington affecting homes and transport infrastructure</t>
  </si>
  <si>
    <r>
      <t xml:space="preserve">Risk to social cohesion and community wellbeing due to </t>
    </r>
    <r>
      <rPr>
        <sz val="10"/>
        <color theme="1"/>
        <rFont val="Calibri"/>
        <family val="2"/>
        <scheme val="minor"/>
      </rPr>
      <t>increasing</t>
    </r>
    <r>
      <rPr>
        <b/>
        <sz val="10"/>
        <color theme="1"/>
        <rFont val="Calibri"/>
        <family val="2"/>
        <scheme val="minor"/>
      </rPr>
      <t xml:space="preserve"> landslides and soil erosion</t>
    </r>
  </si>
  <si>
    <t xml:space="preserve">Landslides and damage to properties will cause communities to be fragmented. Networks, community services / facilities, access to education and workplaces are all impacted. </t>
  </si>
  <si>
    <t>Communities with single entry and exits roads and co-located services will be particularly effected with intermittant landslides affecting connections to education, community serives and workplaces. As a result, families may relocate, including long term residents.</t>
  </si>
  <si>
    <t xml:space="preserve">Relocation will likely occur if owners can afford to. 
Adaptive capacity is low for individuals. Will require adaptation across all networks. </t>
  </si>
  <si>
    <t>General appreciable decline in quality of life for those impacted.</t>
  </si>
  <si>
    <t>Fairly certain.</t>
  </si>
  <si>
    <t>HD43</t>
  </si>
  <si>
    <r>
      <t xml:space="preserve">Risk to existing inequities due to </t>
    </r>
    <r>
      <rPr>
        <sz val="10"/>
        <color theme="1"/>
        <rFont val="Calibri"/>
        <family val="2"/>
        <scheme val="minor"/>
      </rPr>
      <t>increased</t>
    </r>
    <r>
      <rPr>
        <b/>
        <sz val="10"/>
        <color theme="1"/>
        <rFont val="Calibri"/>
        <family val="2"/>
        <scheme val="minor"/>
      </rPr>
      <t xml:space="preserve"> storminess and extreme winds</t>
    </r>
  </si>
  <si>
    <t xml:space="preserve">Increase in storminess and extreme wind and an increase in the cost of insurance, replacement costs and perception of the increased hazard may lead to community change towards uninsured homes, occupied by those with lower incomes.  </t>
  </si>
  <si>
    <t>Shift of lower income communities to more exposed areas, as more affluent people leave (e.g. South Coast).</t>
  </si>
  <si>
    <t>Isolated areas with limited access are exposed.</t>
  </si>
  <si>
    <t>Repeat damage will quickly become costly and reduce the desirability of an area, leaving those who can least afford to be there, but can't afford to leave.
System based response is required.</t>
  </si>
  <si>
    <t>Storms and high winds in isloation (i.e. no flooding) have moderate impact. General appreciable decline in services for those affected (e.g. loss of power- could be significant for older people or those with disabilities).</t>
  </si>
  <si>
    <t>Quite certain if communities are repeatedly isolated and damaged.</t>
  </si>
  <si>
    <t>HD42</t>
  </si>
  <si>
    <t>Wainuiomata and Stokes Valley only have one road in and are lower socio-economic suburbs located in forested areas so may have higher exposure and vulnerability.</t>
  </si>
  <si>
    <r>
      <t xml:space="preserve">Risk to existing inequities due to increasing fire–weather conditions: </t>
    </r>
    <r>
      <rPr>
        <sz val="10"/>
        <color theme="1"/>
        <rFont val="Calibri"/>
        <family val="2"/>
        <scheme val="minor"/>
      </rPr>
      <t xml:space="preserve">harsher, prolonged season </t>
    </r>
  </si>
  <si>
    <t xml:space="preserve">Increase in fire weather may affect poorer, outlying suburbs unequally. Once fire risks increase, the cost of insurance, replacement costs and perception of the increased hazard may lead to community change towards uninsured homes, occupied by those with lower incomes.   </t>
  </si>
  <si>
    <t>Outer city suburbs surrounded by forests are at risk.</t>
  </si>
  <si>
    <t>Fire damage will quickly become costly and reduce the desirability of an area. 
Not a lot of adaptive options.</t>
  </si>
  <si>
    <t>Significant general reduction in economic performance. 
Most likely to exacerbate socio-economic inequities among primary industry workers affected.</t>
  </si>
  <si>
    <t>BD48</t>
  </si>
  <si>
    <t>Risk to energy due to coastal and estuarine flooding: increasing persistence, frequency and magnitude</t>
  </si>
  <si>
    <t>Risk to energy network assets (electricity, gas) or level of service due to increased coastal and estuarine flooding</t>
  </si>
  <si>
    <t>&gt; Exposure only for coastal urban areas with in-ground energy distribution network.
&gt; Exposure of Cook Strait cable terminus locations (Oteranga Bay).
&gt; Potential increase in corrosion of near coast assets exposed to increasingly saline groundwater.
&gt; Increasing exposure of low-lying network ancillary assets (cabinets, junctions, boxes, transformers) servicing near-coast communitites (e.g. Kāpiti, Petone, Eastborne, Porirua Harbour + CBD, Paremata, Wellington Central, Mirimar, Kilbirnie, Seatoun).
&gt; Exposure increasing with RSLR.</t>
  </si>
  <si>
    <t>Natural gas infrastructure is buried, coastal inundation leading to increased corrosion of assets or accessibility.
&gt; Adaptive capacity is low with buried assets less adaptable. 
&gt; Low lying ancillary assets may be elevated or relocated. 
&gt; Buried coastal assets are usually critically reliant on sea wall protection which is almost always provided by council/WK roading services.</t>
  </si>
  <si>
    <t>BD50</t>
  </si>
  <si>
    <t>Risk to energy due to increasing coastal erosion: cliffs and beaches</t>
  </si>
  <si>
    <t>Risk to energy distribution networks due to increasing coastal erosion at cliffs and beaches</t>
  </si>
  <si>
    <t xml:space="preserve">&gt; Exposure of local network of overhead/underground electricity supply to any coastal communities in addition lines alongside roads and the coast (some existing exposure in Coastal Wairarapa).
&gt; Increasing exposure with increasing coastal erosion with SLR and VLM. 
&gt; Major Transpower sites of HVDC at Oterange Bay may be exposed in future.
&gt; Rural coastal communities are affected as many of these areas are feed by long span over head networks with no redundancy. </t>
  </si>
  <si>
    <t xml:space="preserve">&gt; All energy distribution network assets are sensitive and cannot withstand erosion undermining their footings (e.g. Poles, underground cables, ground-mounted transformers etc).
&gt; Adaptive capacity is medium, with adaptability by relocation of overhead lines during rebuilds/replacements, however buried cables are less adaptable. &gt; Remedial options are limited and often lengthy to reinstate.
</t>
  </si>
  <si>
    <t>HD22</t>
  </si>
  <si>
    <r>
      <t xml:space="preserve">Risk to social cohesion and community wellbeing due to </t>
    </r>
    <r>
      <rPr>
        <sz val="10"/>
        <color theme="1"/>
        <rFont val="Calibri"/>
        <family val="2"/>
        <scheme val="minor"/>
      </rPr>
      <t>more and longer</t>
    </r>
    <r>
      <rPr>
        <b/>
        <sz val="10"/>
        <color theme="1"/>
        <rFont val="Calibri"/>
        <family val="2"/>
        <scheme val="minor"/>
      </rPr>
      <t xml:space="preserve"> dry spells </t>
    </r>
    <r>
      <rPr>
        <sz val="10"/>
        <color theme="1"/>
        <rFont val="Calibri"/>
        <family val="2"/>
        <scheme val="minor"/>
      </rPr>
      <t>and</t>
    </r>
    <r>
      <rPr>
        <b/>
        <sz val="10"/>
        <color theme="1"/>
        <rFont val="Calibri"/>
        <family val="2"/>
        <scheme val="minor"/>
      </rPr>
      <t xml:space="preserve"> drought</t>
    </r>
  </si>
  <si>
    <t>Social cohesion is impacted by the competition for water as a scarce resource. Community well-being is reduced and people may be relocated if water resources cannot meet needs. Rural communities where primary producers are key components of the community may be particularly affected.</t>
  </si>
  <si>
    <t>Links into social unrest in the governance domain.</t>
  </si>
  <si>
    <t>Exposure depends on water resources and how it is managed.</t>
  </si>
  <si>
    <t>Access to water is critical for strong communities that function and stay in place.
Water security needs a system wide response.</t>
  </si>
  <si>
    <t>Greatest impacts to health and quality of life  felt by those who rely on own food, and farming communities. This is a small subset of the Region's population.</t>
  </si>
  <si>
    <t>We can look at Australia for what happens in communities where there is competetion for water, however we have no local examples.</t>
  </si>
  <si>
    <t>BD120</t>
  </si>
  <si>
    <t>Risk to communications due to coastal and estuarine flooding: increasing persistence, frequency and magnitude</t>
  </si>
  <si>
    <t>Risk to communications network assets or level of service due to increased coastal and estuarine flooding</t>
  </si>
  <si>
    <t>&gt; Exposure only for coastal urban areas with in-ground energy supply network.
&gt; Exposure of ocean Fibre cable terminus locations (Tītahi Bay, Waikanae, Lyall Bay, Oteranga Bay).
&gt; Potential increase in corrosion of near coast assets exposed to increasingly saline groundwater.
&gt; Increasing exposure of low-lying network ancillary assets (cabinets, repeaters) servicing near-coast communitites (Kāpiti, Petone, Eastborne, Porirua Harbour + CBD, Paremata, Wellington Central, Mirimar, Kilbirnie, Seatoun).
&gt; Exposure increasing with RSLR.</t>
  </si>
  <si>
    <t>BD138</t>
  </si>
  <si>
    <t>Risk to drinking water due to coastal and estuarine flooding: increasing persistence, frequency and magnitude</t>
  </si>
  <si>
    <t>Risk to drinking water network assets or level of service due to increased coastal and estuarine flooding</t>
  </si>
  <si>
    <t>&gt; Exposure only for coastal urban areas with in-ground water supply network (i.e. not rural coastal communities on rainwater).
&gt; Exposure to intakes low as water intakes are generally inland and elevated.
&gt; Water supplied at pressure so no intrusion from groundwater at pipe breaks.
&gt; Coastal flooding exposes other network assets to failure (pumps, communications equipment).
&gt; Exposure increases with SLR.</t>
  </si>
  <si>
    <t>&gt; Sensitivites of pipe location, depth and maintenance. 
&gt; Age, condition, material and depth influence sensitivity
&gt; Some very old pipes in WCC laid in reclaimed land and are submerged between tides.
&gt; Adaptive capacity is medium, with adaptability by relocation/improvement of water supply network during rebuilds/replacements at end of life. 
&gt; However, control over whether to relocate/remove is somewhat led by the community and whether they choose to relocate away from the coast.
&gt; Buried coastal assets are critically reliant on sea wall protection which is almost always provided by roading services.</t>
  </si>
  <si>
    <t>HD44</t>
  </si>
  <si>
    <r>
      <t xml:space="preserve">Risk to existing inequities due to </t>
    </r>
    <r>
      <rPr>
        <sz val="10"/>
        <color theme="1"/>
        <rFont val="Calibri"/>
        <family val="2"/>
        <scheme val="minor"/>
      </rPr>
      <t>change in</t>
    </r>
    <r>
      <rPr>
        <b/>
        <sz val="10"/>
        <color theme="1"/>
        <rFont val="Calibri"/>
        <family val="2"/>
        <scheme val="minor"/>
      </rPr>
      <t xml:space="preserve"> mean annual rainfall</t>
    </r>
  </si>
  <si>
    <t xml:space="preserve">The ability to access to water to meet basic needs and any conflcit associated with resource allocation will exacberbate exisiting inequities. </t>
  </si>
  <si>
    <t>Areas where rainfall decline may be subject to resource allocation decisions, particularly the Wairarapa.</t>
  </si>
  <si>
    <t>Water is essential and would take priority over other purchases.
Low adaptive capacity without support from other agencies.</t>
  </si>
  <si>
    <t>General appreciable decline in quality of life.
Could lead to more moud and damp conditions, more likely to impact those already living in worse conditions.</t>
  </si>
  <si>
    <t>Unclear how much rainfall with change.</t>
  </si>
  <si>
    <t>ED1</t>
  </si>
  <si>
    <t>Risk to forestry due to higher mean air temperatures</t>
  </si>
  <si>
    <t>Higher mean air temperatures likely to increase incidence of insect pests and some fungal diseases, which may cause damage to plantations.</t>
  </si>
  <si>
    <t>Relative increase in mean air temperature low but moderate by 2100 under RCP8.5.</t>
  </si>
  <si>
    <t xml:space="preserve">Sensitivity dependent on species and on disease or pest types.
Maintaining biosecurity and forest survellience measures standard practice for NZ. </t>
  </si>
  <si>
    <t>Significant general reduction in economic forecast relative to current performance.</t>
  </si>
  <si>
    <t xml:space="preserve">Extent of changes to insect abundance and fungal disease largely unknown. </t>
  </si>
  <si>
    <t>HD51</t>
  </si>
  <si>
    <r>
      <t xml:space="preserve">Risk to existing inequities due to </t>
    </r>
    <r>
      <rPr>
        <sz val="10"/>
        <color theme="1"/>
        <rFont val="Calibri"/>
        <family val="2"/>
        <scheme val="minor"/>
      </rPr>
      <t>increasing</t>
    </r>
    <r>
      <rPr>
        <b/>
        <sz val="10"/>
        <color theme="1"/>
        <rFont val="Calibri"/>
        <family val="2"/>
        <scheme val="minor"/>
      </rPr>
      <t xml:space="preserve"> landslides and soil erosion</t>
    </r>
  </si>
  <si>
    <t xml:space="preserve">Isolation of communities due to landslides will impact access to education, community services, essential services and workplaces.  Increase in landslide risk will decrease the appeal of parts of the region to live. Business will drop in value, leading to  a transiton of the area to poor commuities who are less able to financially cope with the increasing hazards and cost of repairs. </t>
  </si>
  <si>
    <t>Region has a few single entry and exit roads where landslides will cause isolation.</t>
  </si>
  <si>
    <t>Isolation of communities has substantial local impact. 
System response required.</t>
  </si>
  <si>
    <t>Isolation of communities has substantial local impact.
Communities with one access point most imapacted (e.g. Wainuomata, Stokes Valley).</t>
  </si>
  <si>
    <t>Fairly certain</t>
  </si>
  <si>
    <t>HD87</t>
  </si>
  <si>
    <r>
      <t xml:space="preserve">Risk to cultural heritage due to </t>
    </r>
    <r>
      <rPr>
        <sz val="10"/>
        <color theme="1"/>
        <rFont val="Calibri"/>
        <family val="2"/>
        <scheme val="minor"/>
      </rPr>
      <t>increasing</t>
    </r>
    <r>
      <rPr>
        <b/>
        <sz val="10"/>
        <color theme="1"/>
        <rFont val="Calibri"/>
        <family val="2"/>
        <scheme val="minor"/>
      </rPr>
      <t xml:space="preserve"> landslides and soil erosion </t>
    </r>
  </si>
  <si>
    <t xml:space="preserve">Valued buildings, marae, cultural assets and waahi tapu, significant waterways are damaged due to landslides and soil erosion. Loss of ability to undertake cultural practices, pass on matauranga and maintain connection with places due to loss of access to and connection with significant sites.  </t>
  </si>
  <si>
    <t xml:space="preserve">Erosion / landslides will have a great impact on waterways which have spiritual connected to Mana Whenua identity and sense of wellbeing. </t>
  </si>
  <si>
    <t xml:space="preserve">Limited exposure. </t>
  </si>
  <si>
    <t>Damage or lost access impacts on practices.</t>
  </si>
  <si>
    <t>Isolated instances of impact on waterways - which hold significant meaning to mana whenua.</t>
  </si>
  <si>
    <t>Lack of information</t>
  </si>
  <si>
    <t>BD69</t>
  </si>
  <si>
    <t>Risk to flood and coastal defences due to increasing landslides and soil erosion</t>
  </si>
  <si>
    <t xml:space="preserve">&gt; Existing exposure mapped throughout region with steep slopes and erodable catchments. Limited physical exposure to landslides on valley floors where flood protection measures are located. 
&gt; Potential for increased exposure to landslide dam floods - with exposure from schemes with gorges (e.g. Ōtaki, Waiohine, Waingawa).
&gt; Indirect risk of increasing sedimentation and valley infilling from increased soil erosion.
&gt; Overlapping increase in rainfall intensity (HIRDS) indicates the Western Ranges (Tararuas) will see increased exposure with Climate Change relative to central and eastern ranges (Remutaka's and Wairarapa east).
</t>
  </si>
  <si>
    <t xml:space="preserve">&gt;Sensitivity of flood and coastal protection relate to design, materials, age, condition, ownership (public vs private) , level of maintenance.
&gt; Sensitivities include surrounding geology and sediment runoff potential, susceptbility to increase in landslide dam floods
&gt; Downstream of gorges more sensitive (Ōtaki etc)
&gt; Changes in vegetation, which can impact sedimentation, runoff and erosion and scour around flood defences.
&gt;Limited opportunities to replace within periodic renewals as flood defences are commonly built and designed to last 100 yr. 
&gt;Usually stopbank failures are repaired or replaced. 
&gt;Thoughts of modifying or restricting development are met with dismay and resistance and to date managed retreat is actively opposed. So engineered solutions remain the option de jour and this is unlikely to change in a hurry.
&gt;  Options to adapt and reduce risk through more maintenance of existing defences (walls, slopes), stormwater management and catchment managment (e.g. land use management - reforestation)
</t>
  </si>
  <si>
    <t>BD97</t>
  </si>
  <si>
    <t>Risk to solid waste management due to increased storminess and extreme winds</t>
  </si>
  <si>
    <t>Risk to solid waste / recycling plants and kerbside collection operations from extreme winds.</t>
  </si>
  <si>
    <t>Environmental pollution from windblown rubbish</t>
  </si>
  <si>
    <t>Change in 99th percentile wind speed &lt;5% throughout region. Increased exposure in urban areas where hence waste/recycling collections occur.  Exposure at TS and landfills where in high wind areas.</t>
  </si>
  <si>
    <t>Collections sensitive to windy conditions and may be cancelled. Transfer stations are usually large high buildings used by the public, sensitivities around winds causing H&amp;S risks (dust, debris). Sensitive to road closures/blockages during extreme events.
Limited adaptive pathways for physical assets and collection systems - the waste/recycling needs to be collected some how. Practical options may include weighing down bins to stop them blowing away?. Adaptive option relate to operational notifications of non-collections due to wind.</t>
  </si>
  <si>
    <t>BD105</t>
  </si>
  <si>
    <t>Risk to solid waste management due to increasing landslides and soil erosion</t>
  </si>
  <si>
    <t>Risk to Solid Waste facilities and operations due to increased landslides and soil erosion</t>
  </si>
  <si>
    <t xml:space="preserve">&gt; Waste collection service distruptions expected as related to exposure of transport network. 
&gt; Existing exposure mapped throughout region with steep slopes and erodable catchments. Lower exposure in Wairarapa Valley, Kāpiti Coast's flat hinterland, and river valleys region wide.
&gt; Increased slips may lead to increased filling rates as there are few cleanfill facilities to accept landslip materials.
&gt; Overlapping increase in rainfall intensity (HIRDS) indicates the Western Ranges (Tararuas) will see increased exposure with Climate Change relative to central and eastern ranges (Remutaka's and Wairarapa east).
</t>
  </si>
  <si>
    <t>&gt; Sensitivities include availability of alternative routes for collections, specific location of solid waste assets and sites.
Few adaptive options to manage risk to Solid waste sites except expensive relocation/reconsenting, or protecting with hillside stabilisation.
&gt; Operations can prepare backup-routes or mini transfer stations (i.e. truck trailers) for remote areas which may be cutoff by landslips.
&gt; Few regional options to manage influx of landslip material - i.e. open co-managed cleanfill site(s). 
&gt; Re-purpose cleanfill to build flood defences, increase elevation of land
&gt; Very few adaptation options other than.</t>
  </si>
  <si>
    <t>BD96</t>
  </si>
  <si>
    <t>Risk to solid waste management due to increasing fire–weather conditions: harsher, prolonged season</t>
  </si>
  <si>
    <t>Wildfires may cause outages and damages to WWTPs and WW network assets (e.g. pumps)</t>
  </si>
  <si>
    <t>WW asset and network failure due to fire may cause uncontrolled discharges to environment</t>
  </si>
  <si>
    <t>Exposure increasing overtime due to increased temperatures, dry spells and winds. Fire risk increases at transfer stations and composting facilities. Fires in stockpiled waste are already occurring (tyres). Waste management sites located in the rural area may become more exposed.</t>
  </si>
  <si>
    <t>Assets (building, machinery) unlikely to survive fire. Operations sensitive to more shut-downs during extreme fire weather.
Adaptation options to reduce impact but limited opportunies to reduce liklihood. Rural fire prevention and warning systems - FENZ/asset owner coordination. Increased vegetation cutbacks to minimise risks. Increased firefighting capability and training at waste managementfacilities.</t>
  </si>
  <si>
    <t>Minor operational disruption.</t>
  </si>
  <si>
    <t>BD14</t>
  </si>
  <si>
    <t>Risk to airports and seaports due to increasing coastal erosion: cliffs and beaches</t>
  </si>
  <si>
    <t>Risk to airport and seaport facilities and operations, including access routes, which are located near the coast</t>
  </si>
  <si>
    <t>&gt;Surface access to WIAL is already exposed to coastal hzards (Moa Point access, Great Harbour Way access, Mt Vic tunnel access, Evans Bay Pde access). Exposure to increase with SLR effects on erosion.
&gt; WIAL exposed with coastal structures mitigating exposure, Kāpiti Airport not expected to be exposed to coastal erosion.
&gt; Port and marina facilities exposed due to coastal location but generally located away from active eroding/accreting beaches.</t>
  </si>
  <si>
    <t>&gt; WIAL has an extensive seawall protection infrastructure in place, which has minimised sensitivity to erosion so far. 
&gt; Airport operations at WIAL are sensitive to surface access interruptions 
&gt; Ports and Marina less sensitive to coastal erosion due to their engineered and protected shores necessary for operations.
&gt; Further major work to the coastal protection infrastructure is planned to adapt the airport future erosion sensitivity. Opportunity to re-visit performance and upgrades  at next renewal cycle.
&gt; Ports and marina able to cyclicaly renew and rebuild coastal protection infrastructure.
&gt; adaptive measures for managine access to WIAL raised as a major issue that does not yet have adaptive measures planned. This is a key concern to the airport and requires council attention.</t>
  </si>
  <si>
    <t>Minor instances of environmental damage that could be reversed.
Isolated but noticeable examples of decline in services.</t>
  </si>
  <si>
    <t>BD132</t>
  </si>
  <si>
    <t>Risk to drinking water due to increasing fire–weather conditions: harsher, prolonged season</t>
  </si>
  <si>
    <t>Wildfires may cause outages and damages to drinking water intakes, treatment and network assets (e.g. pumps)</t>
  </si>
  <si>
    <t xml:space="preserve">Water supply asset and network failure due to fire may cause loss of supply to communities </t>
  </si>
  <si>
    <t>Rural areas more exposed, with slower emergency response times. Exposure concentrated in regions where assets are located in rural settings. Exposure increasing overtime due to increased temperatures and wind.</t>
  </si>
  <si>
    <t xml:space="preserve">Above ground assets sensitive to fires, buried assets less so. Water supplies quality sensitive to wildfire-related pollution and vegetation loss.
Impossible to bury all assets to make fire-resistant. Towers needed region wide to provide comms.
</t>
  </si>
  <si>
    <t>Isolated but noticeable examples of decline in services.
Service restoration within 1 week.</t>
  </si>
  <si>
    <t>BD150</t>
  </si>
  <si>
    <t>Risk to stormwater infrastructure due to increasing fire–weather conditions: harsher, prolonged season</t>
  </si>
  <si>
    <t>Wildfires may cause outages and damages to SW assets treatment and network assets (e.g. pumps)</t>
  </si>
  <si>
    <t xml:space="preserve">Exposure increasing overtime due to increased temperatures, dry spells and winds. Fire risk to vegetation within SW treatment reducing performance of SW treatment. </t>
  </si>
  <si>
    <t>Reduced base flows, and ground settlement, Above ground assets sensitive to fires, buried assets less so.
Low adaptive capacity due to vast network, permanent nature of SW treatment features.</t>
  </si>
  <si>
    <t>BD158</t>
  </si>
  <si>
    <t>Risk to stormwater infrastructure due to increasing coastal erosion: cliffs and beaches</t>
  </si>
  <si>
    <t>Risk of coastal erosion damaging SW network and compromising treatment with reduced WQ of discharge.</t>
  </si>
  <si>
    <t xml:space="preserve">&gt; Exposure of water supply network assets located near to the coast. 
&gt; Exposure of distribution network concentrated in urban areas (WCC, PCC, HCC, KCDC) and coastal communities (e.g. Castlepoint). Water intakes and treatment plants non coastal (in data available).
</t>
  </si>
  <si>
    <t>&gt; All in ground and above assets directly affected by erosion are moderately sensitive to erosion. 
&gt; Sensitivity relates to design, materials, age, condition, ownership (public vs private) , level of maintenance
&gt; HDPE pipes may stretch/sag if exposed, but cannot stay unsupported for long. Older ferro-cement or steel pipes less ductile.
&gt; Coastal outlets and outlet structures (e.g. urban outfalls) also sensitive to blockages by sediment build up.
&gt; Sensitivity can be limited as buried assets are often within utilities corridors or beneath road with mainentance programmes and greater justification for protection.
&gt; Adaptive capacity is medium to low, with adaptability by relocation/improvement of SW network during rebuilds/replacements at end of life. However, the SW network is vast and permanent with widespread coastal upgrades expensive
&gt; However, control over whether to relocate/remove is somewhat led by the community and whether they choose to relocate away from the coast. SW network is permanent with limited adaption options.
&gt; Buried coastal assets are critically reliant on sea wall protection which is almost always provided by roading services.</t>
  </si>
  <si>
    <t>BD169</t>
  </si>
  <si>
    <t>Risk to wastewater infrastructure due to increased storminess and extreme winds</t>
  </si>
  <si>
    <t>Risk of extreme winds/storms (incl lightning) damaging structures and limits access and operability of the plant</t>
  </si>
  <si>
    <t>WWTPs and network generally in sheltered locations (valleys, streams) or below ground. Remote communications systems links at facilities (pump stations) exposed.</t>
  </si>
  <si>
    <t xml:space="preserve">Any above ground buildings/assets which extreme winds/lightning would damage, including ancillery structures (cabinets, towers, pump stations).
Limited adaptive pathways for physical assets and networks. Potential to change communications systems and build in redundancy. Change operational procedures to have further checks of water supply assets during extreme winds. </t>
  </si>
  <si>
    <t>BD78</t>
  </si>
  <si>
    <t>Risk to transport (road and rail) due to increasing fire–weather conditions: harsher, prolonged season</t>
  </si>
  <si>
    <t xml:space="preserve">Wildfires may cause outages and damages </t>
  </si>
  <si>
    <t>Risks  to communities and businesses cutorff by wildfires</t>
  </si>
  <si>
    <t>low</t>
  </si>
  <si>
    <t>Higher exposure in hotter/dryer areas (Wairarapa) and regions with forestry. Increasing exposure with increasing urban development in areas fringing forests. Expected increase likelihood of wildfire and damage to Park/Reserve facilities including built structures and bridges. Temporary disruption to roads.</t>
  </si>
  <si>
    <t>&gt;Increased periods of close out for vegetation trimming/ mowing/maintenance  operations due to fire risk (sparks) and other ignition sources. Sensitivity coupled to longer heatwaves and longer drought and dry spells. Overhead and above ground assets more sensitive (cabling, signage, structures) road and rail surfacing sensitive to heat/burns.
Adaptation options to reduce impact but limited opportunies to reduce liklihood. Rural fire prevention and warning systems - FENZ/asset owner coordination. Replanting at risk areas with drought tolerant/low flamability varieties  Increased vegetation cutbacks  to minimise risks.</t>
  </si>
  <si>
    <t>ED88</t>
  </si>
  <si>
    <t>Māori Enterprise</t>
  </si>
  <si>
    <t>Risk to Māori enterprise due to higher mean water temperatures</t>
  </si>
  <si>
    <t xml:space="preserve">Low </t>
  </si>
  <si>
    <t>Exposure for Māori-owned fisheries and aqauculture. Fisheries have not been identified as a significant proprotion of Māori owned business so assumed moderate exposure.</t>
  </si>
  <si>
    <t>Vulnerability assessed relative to hazard. Māori owned businesses overall in NZ have lower profit margins so assumed lower adaptive capacity and financial resources to recover.</t>
  </si>
  <si>
    <t>Individually significant but isolated areas of reduction in economic performance. (Note that impacts on Māori owned assets and marae captured in built domain).</t>
  </si>
  <si>
    <t>Lack of data on Maori enterprise at regional level.</t>
  </si>
  <si>
    <t>oND5</t>
  </si>
  <si>
    <r>
      <t xml:space="preserve">Risk to indigenous and taonga species due to </t>
    </r>
    <r>
      <rPr>
        <b/>
        <sz val="10"/>
        <color theme="1"/>
        <rFont val="Calibri"/>
        <family val="2"/>
        <scheme val="minor"/>
      </rPr>
      <t xml:space="preserve">changes in climate seasonality </t>
    </r>
    <r>
      <rPr>
        <sz val="10"/>
        <color theme="1"/>
        <rFont val="Calibri"/>
        <family val="2"/>
        <scheme val="minor"/>
      </rPr>
      <t xml:space="preserve">with longer summers and shorter winters </t>
    </r>
  </si>
  <si>
    <t xml:space="preserve">Extension of growing and breeding season </t>
  </si>
  <si>
    <t xml:space="preserve">Relative to the seasonal temp increases especially in autumn.  </t>
  </si>
  <si>
    <t>Seasonality is a driver for many native species and interactions.
Reflects moderate expectation of benefit compared to the likely negative impacts.</t>
  </si>
  <si>
    <t>Minor instances of environmental damage.
Species disruptions may outweigh benefits.</t>
  </si>
  <si>
    <t>ED102</t>
  </si>
  <si>
    <t>Risk to Māori enterprise due to marine heatwaves: more persistent high summer sea temperatures</t>
  </si>
  <si>
    <t>Exposure for Māori-owned fisheries and aqauculture. Fisheries have not been identified as a significant proprotion of Māori owned business so moderate exposure.</t>
  </si>
  <si>
    <t>Individually significant but isolated areas of reduction in economic performance. Note that impacts on harvesting of kai moana and cultural implications captured human domain.</t>
  </si>
  <si>
    <t>ED103</t>
  </si>
  <si>
    <t>Risk to māori enterprise due to ocean chemistry changes: nutrient cycling and ph changes</t>
  </si>
  <si>
    <t>ED11</t>
  </si>
  <si>
    <t xml:space="preserve">Risk to horticulture due to higher mean air temperatures </t>
  </si>
  <si>
    <t>Increase in mean temperature moderate relative to baseline.</t>
  </si>
  <si>
    <t>ED16</t>
  </si>
  <si>
    <r>
      <t xml:space="preserve">Risk to horticulture due to </t>
    </r>
    <r>
      <rPr>
        <sz val="10"/>
        <color theme="1"/>
        <rFont val="Calibri"/>
        <family val="2"/>
        <scheme val="minor"/>
      </rPr>
      <t xml:space="preserve">increased </t>
    </r>
    <r>
      <rPr>
        <b/>
        <sz val="10"/>
        <color theme="1"/>
        <rFont val="Calibri"/>
        <family val="2"/>
        <scheme val="minor"/>
      </rPr>
      <t>storminess and extreme winds</t>
    </r>
  </si>
  <si>
    <t>Some crops more vulnerable.
Options to grow hardier varieties.</t>
  </si>
  <si>
    <t>ED93</t>
  </si>
  <si>
    <t>Risk to māori enterprise due to increased storminess and extreme winds</t>
  </si>
  <si>
    <t>Limited exposure for construction and other services. Difficult to assess due to lack of data on make up of Māori enterprise in region.</t>
  </si>
  <si>
    <t>BD10</t>
  </si>
  <si>
    <t>Risk to airports and seaports due to increasing hail severity or frequency</t>
  </si>
  <si>
    <t>Risk of damage and disruption to airport operations from direct hail impacts and hail buildup</t>
  </si>
  <si>
    <t>Exposure spatially concentrated where hail falls, and during thunderstorms, and at airports (WCC, KCDC and MDC). Exposure increases with increasing hail severity and frequency.</t>
  </si>
  <si>
    <t>Airport buildings are currently designed to withstand a reasonable degree of hail impact. However, ground vehicles, ground staff and aeronautical equipment can be prone to damage.
Buildings can be repaired, or built back with improved designs. Fewer adaption options for equipment, groundstaff and vehicles. Insurance a role in adaptation and recovery.</t>
  </si>
  <si>
    <t>Potential damage to ground vehicles and equipment may less than 1 week to repair.
Economic - may halt services due to damage or H&amp;S which affects income</t>
  </si>
  <si>
    <t>Low certainty in science on impacts of Climate Change on change to hail size and frequency.</t>
  </si>
  <si>
    <t>ND64</t>
  </si>
  <si>
    <r>
      <rPr>
        <sz val="10"/>
        <color rgb="FF000000"/>
        <rFont val="Calibri"/>
        <family val="2"/>
      </rPr>
      <t xml:space="preserve">Increasing </t>
    </r>
    <r>
      <rPr>
        <b/>
        <sz val="10"/>
        <color rgb="FF000000"/>
        <rFont val="Calibri"/>
        <family val="2"/>
      </rPr>
      <t>hail</t>
    </r>
    <r>
      <rPr>
        <sz val="10"/>
        <color rgb="FF000000"/>
        <rFont val="Calibri"/>
        <family val="2"/>
      </rPr>
      <t xml:space="preserve"> severity or frequency</t>
    </r>
  </si>
  <si>
    <r>
      <rPr>
        <sz val="10"/>
        <color rgb="FF000000"/>
        <rFont val="Calibri"/>
        <family val="2"/>
      </rPr>
      <t xml:space="preserve">Risk to coastal and marine ecosystems, services and processes due to Increasing </t>
    </r>
    <r>
      <rPr>
        <b/>
        <sz val="10"/>
        <color rgb="FF000000"/>
        <rFont val="Calibri"/>
        <family val="2"/>
      </rPr>
      <t xml:space="preserve">hail </t>
    </r>
    <r>
      <rPr>
        <sz val="10"/>
        <color rgb="FF000000"/>
        <rFont val="Calibri"/>
        <family val="2"/>
      </rPr>
      <t>severity or frequency</t>
    </r>
  </si>
  <si>
    <t>Damage to vegetation anticipated but less likely to result in extremely detrimental effects for coastal vegeation species.
Depends on frequency and duration of events.</t>
  </si>
  <si>
    <t>BD46</t>
  </si>
  <si>
    <t>Risk to energy due to increasing hail severity or frequency</t>
  </si>
  <si>
    <t>Risk of damage to electricity generation (solar) and outdoor distribution equipment (cabinets, antennae)</t>
  </si>
  <si>
    <t>Power cuts</t>
  </si>
  <si>
    <t>Exposure spatially concentrated where hail falls, and during thunderstorms. More exposure in areas with high concentrations of buildings/equipment (urban). Exposure increases with increasing hail severity and frequency.</t>
  </si>
  <si>
    <t>Equipment is  currently designed to withstand a reasonable degree of hail impact. 
Equipment can be repaired, or replaced with improved designs (if available). Insurance a role in adaptation and recovery.</t>
  </si>
  <si>
    <t>BD147</t>
  </si>
  <si>
    <t>Risk to stormwater infrastructure due to heatwaves: increasing persistence, frequency and magnitude</t>
  </si>
  <si>
    <t>Increasing persistence in heatwaves creates algae issues for these assets. Linked to general higher temp changes but effects felt more acutely during heatwaves.</t>
  </si>
  <si>
    <t>Sensitivities include increased contamination concentrations, scour, and capacity breaches due to reduced base flows, and ground settlement.
Low adaptive capacity due to vast network,  costly upgrades and permanent nature.</t>
  </si>
  <si>
    <t>BD152</t>
  </si>
  <si>
    <t>Risk to stormwater infrastructure due to change in mean annual rainfall</t>
  </si>
  <si>
    <t>Exposure low as only +/- 10% changes in mean annual rainfall are expected.</t>
  </si>
  <si>
    <t>Level of service of SW asset typically of the 10yr return period. Changes in mean rainfall likely to see lower levels of service from same assets.
Low adaptive capacity due to vast network,  costly upgrades  and permanent nature.</t>
  </si>
  <si>
    <t>HD60</t>
  </si>
  <si>
    <r>
      <t xml:space="preserve">Risk to social infrastructure and amenities due to increasing fire–weather conditions: </t>
    </r>
    <r>
      <rPr>
        <sz val="10"/>
        <color theme="1"/>
        <rFont val="Calibri"/>
        <family val="2"/>
        <scheme val="minor"/>
      </rPr>
      <t>harsher, prolonged season</t>
    </r>
  </si>
  <si>
    <t>Community infrastucture and amenities  (e.g., schools, halls, churches, medical centres) are damaged or lost due to fire, resulting in a loss of  social activities, and education opportunties in the affected area amd wider region.</t>
  </si>
  <si>
    <t>Exposed assets in communities surrounded by forests or regional parks.</t>
  </si>
  <si>
    <t xml:space="preserve">Infrastructure and forests will be destroyed by fire and no longer useable.
</t>
  </si>
  <si>
    <t>Isolated but noticeable examples of decline in services.
More likely to impact rural areas.</t>
  </si>
  <si>
    <t>No information.</t>
  </si>
  <si>
    <t>ED22</t>
  </si>
  <si>
    <t>Viticulture</t>
  </si>
  <si>
    <r>
      <t xml:space="preserve">Risk to viticulture due to heatwaves: </t>
    </r>
    <r>
      <rPr>
        <sz val="10"/>
        <color theme="1"/>
        <rFont val="Calibri"/>
        <family val="2"/>
        <scheme val="minor"/>
      </rPr>
      <t>increasing persistence, frequency and magnitude</t>
    </r>
  </si>
  <si>
    <t>Exposure of element to hazard and overall exposure of economy taken into account.</t>
  </si>
  <si>
    <t>Vulnerability may be depedent on variety.</t>
  </si>
  <si>
    <t>Individually significant but isolated areas of reduction in economic performance. Viticulture a minor segment of the Region's economy.</t>
  </si>
  <si>
    <t>ED23</t>
  </si>
  <si>
    <r>
      <t xml:space="preserve">Risk to viticulture due to </t>
    </r>
    <r>
      <rPr>
        <sz val="10"/>
        <color theme="1"/>
        <rFont val="Calibri"/>
        <family val="2"/>
        <scheme val="minor"/>
      </rPr>
      <t xml:space="preserve">more and longer </t>
    </r>
    <r>
      <rPr>
        <b/>
        <sz val="10"/>
        <color theme="1"/>
        <rFont val="Calibri"/>
        <family val="2"/>
        <scheme val="minor"/>
      </rPr>
      <t xml:space="preserve">dry spells </t>
    </r>
    <r>
      <rPr>
        <sz val="10"/>
        <color theme="1"/>
        <rFont val="Calibri"/>
        <family val="2"/>
        <scheme val="minor"/>
      </rPr>
      <t xml:space="preserve"> and </t>
    </r>
    <r>
      <rPr>
        <b/>
        <sz val="10"/>
        <color theme="1"/>
        <rFont val="Calibri"/>
        <family val="2"/>
        <scheme val="minor"/>
      </rPr>
      <t>drought</t>
    </r>
  </si>
  <si>
    <t>Sensitivity to drought. Can be mitigated via management and irrigation.</t>
  </si>
  <si>
    <t>ED24</t>
  </si>
  <si>
    <r>
      <t xml:space="preserve">Risk to viticulture due to changes in climate seasonality </t>
    </r>
    <r>
      <rPr>
        <sz val="10"/>
        <color theme="1"/>
        <rFont val="Calibri"/>
        <family val="2"/>
        <scheme val="minor"/>
      </rPr>
      <t>with longer summers and shorter winters</t>
    </r>
  </si>
  <si>
    <t>ED32</t>
  </si>
  <si>
    <r>
      <t xml:space="preserve">Risk to pastoral farming due to heatwaves: </t>
    </r>
    <r>
      <rPr>
        <sz val="10"/>
        <color theme="1"/>
        <rFont val="Calibri"/>
        <family val="2"/>
        <scheme val="minor"/>
      </rPr>
      <t xml:space="preserve">increasing persistence, frequency and magnitude </t>
    </r>
  </si>
  <si>
    <t>Some vulnerability. Animals and workers susceptible to heat stress.</t>
  </si>
  <si>
    <t>Individually significant but isolated areas of reduction in economic performance. Pastoral farming a minor segment of the Region's economy.
More significant for district economies of the east coast.</t>
  </si>
  <si>
    <t>ED15</t>
  </si>
  <si>
    <t>Wairarapa and east coast most at risk.</t>
  </si>
  <si>
    <r>
      <t>Risk to horticulture due to i</t>
    </r>
    <r>
      <rPr>
        <sz val="10"/>
        <color theme="1"/>
        <rFont val="Calibri"/>
        <family val="2"/>
        <scheme val="minor"/>
      </rPr>
      <t>ncreasing</t>
    </r>
    <r>
      <rPr>
        <b/>
        <sz val="10"/>
        <color theme="1"/>
        <rFont val="Calibri"/>
        <family val="2"/>
        <scheme val="minor"/>
      </rPr>
      <t xml:space="preserve"> fire–weather </t>
    </r>
    <r>
      <rPr>
        <sz val="10"/>
        <color theme="1"/>
        <rFont val="Calibri"/>
        <family val="2"/>
        <scheme val="minor"/>
      </rPr>
      <t xml:space="preserve">conditions: harsher, prolonged season </t>
    </r>
  </si>
  <si>
    <t>Crops vulnerbale to fire damage.</t>
  </si>
  <si>
    <t>ED17</t>
  </si>
  <si>
    <r>
      <t xml:space="preserve">Risk to horticulture due to </t>
    </r>
    <r>
      <rPr>
        <sz val="10"/>
        <color theme="1"/>
        <rFont val="Calibri"/>
        <family val="2"/>
        <scheme val="minor"/>
      </rPr>
      <t xml:space="preserve">change in </t>
    </r>
    <r>
      <rPr>
        <b/>
        <sz val="10"/>
        <color theme="1"/>
        <rFont val="Calibri"/>
        <family val="2"/>
        <scheme val="minor"/>
      </rPr>
      <t xml:space="preserve"> mean annual rainfall </t>
    </r>
  </si>
  <si>
    <t>Some crops more vulnerable. Options to mitigate by growing indoors (to avoid saturation) or provide more water.</t>
  </si>
  <si>
    <t>ED19</t>
  </si>
  <si>
    <r>
      <t xml:space="preserve">Risk to horticulture due to </t>
    </r>
    <r>
      <rPr>
        <sz val="10"/>
        <color theme="1"/>
        <rFont val="Calibri"/>
        <family val="2"/>
        <scheme val="minor"/>
      </rPr>
      <t xml:space="preserve">increasing </t>
    </r>
    <r>
      <rPr>
        <b/>
        <sz val="10"/>
        <color theme="1"/>
        <rFont val="Calibri"/>
        <family val="2"/>
        <scheme val="minor"/>
      </rPr>
      <t>hai</t>
    </r>
    <r>
      <rPr>
        <sz val="10"/>
        <color theme="1"/>
        <rFont val="Calibri"/>
        <family val="2"/>
        <scheme val="minor"/>
      </rPr>
      <t>l severity or frequency</t>
    </r>
  </si>
  <si>
    <t>Some exposure.</t>
  </si>
  <si>
    <t>Some crops more vulnerable.</t>
  </si>
  <si>
    <t>ED20</t>
  </si>
  <si>
    <r>
      <t xml:space="preserve">Risk to horticulture due to river and pluvial flooding: </t>
    </r>
    <r>
      <rPr>
        <sz val="10"/>
        <color theme="1"/>
        <rFont val="Calibri"/>
        <family val="2"/>
        <scheme val="minor"/>
      </rPr>
      <t xml:space="preserve">changes in frequency and magnitude in rural and urban areas </t>
    </r>
  </si>
  <si>
    <t xml:space="preserve">Flooding can damage crops. Limited options for recovery in situ. </t>
  </si>
  <si>
    <t>ED101</t>
  </si>
  <si>
    <t>Risk to Māori enterprise due to increasing landslides and soil erosion</t>
  </si>
  <si>
    <t>Limited exposure for construction and other services. Difficult to assess due to lack of data on make up of Māori enterprise in region. (Likely to be greater exposure for Maori owned assets - covered in built domain).</t>
  </si>
  <si>
    <t>HD37</t>
  </si>
  <si>
    <t>Risk to existing inequities due to higher mean air temperatures</t>
  </si>
  <si>
    <t>Higher mean temperatures will be expereinced differently depending on an individuals/familiy exposure to warmers days - those who work outside, live in densely populated areas, have limited access to shade, green space or leisure time and cannot afford to cool down will be most affected. This is more likely to be those of lesser economic means, who already stuggle to meet basic needs.</t>
  </si>
  <si>
    <t>Heat is uncomfortable and may excarbate exisiting health problems, particularly with those already disadvantaged.  Older people on fixed pensions are highly senstive to heat increases and prices rises associated with cooling down.
Heat refugees can be established. Urban redesign may be required.</t>
  </si>
  <si>
    <t>Temperature increased projected not significant. Minor distress or discomfort.</t>
  </si>
  <si>
    <t>All of these facotrs have been reported in parts of the world that have expereinced increased temps.</t>
  </si>
  <si>
    <t>HD16</t>
  </si>
  <si>
    <r>
      <t xml:space="preserve">Risk to human health due to marine heatwaves: </t>
    </r>
    <r>
      <rPr>
        <sz val="10"/>
        <color theme="1"/>
        <rFont val="Calibri"/>
        <family val="2"/>
        <scheme val="minor"/>
      </rPr>
      <t>more persistent high summer sea temperatures</t>
    </r>
  </si>
  <si>
    <t xml:space="preserve">Marine heatwaves may reduce the ability of people to source protein from the ocean or undertake cutural practices and transfer knowledge, leading to a declne in physical health and stress associcated with an inabiity to maintain culture and traditions. </t>
  </si>
  <si>
    <t>Loss of culture assocated with food gathering practices.</t>
  </si>
  <si>
    <t>Coastal communities around the region, in particular coastal communities with a reliance on the ocean as a protein source.</t>
  </si>
  <si>
    <t xml:space="preserve">Cultural practices may be lost. 
Other protein sources may be available ( new species or brought food).  </t>
  </si>
  <si>
    <t>Minor impact on quality of life (protein avaialbility).
Impact on cultural health captured elsewhere.</t>
  </si>
  <si>
    <t>Little information available.</t>
  </si>
  <si>
    <t>ED29</t>
  </si>
  <si>
    <r>
      <t xml:space="preserve">Risk to viticulture due to river and pluvial flooding: </t>
    </r>
    <r>
      <rPr>
        <sz val="10"/>
        <color theme="1"/>
        <rFont val="Calibri"/>
        <family val="2"/>
        <scheme val="minor"/>
      </rPr>
      <t xml:space="preserve">changes in frequency and magnitude in rural and urban areas </t>
    </r>
  </si>
  <si>
    <t>ED39</t>
  </si>
  <si>
    <t>Risk to pastoral farming due to river and pluvial flooding: changes in frequency and magnitude in rural and urban areas</t>
  </si>
  <si>
    <t>Few options to adapt other than reducing livestock numbers.</t>
  </si>
  <si>
    <t>ED92</t>
  </si>
  <si>
    <t>Risk to māori enterprise due to increasing fire–weather conditions: harsher, prolonged season</t>
  </si>
  <si>
    <t>Forestry and primary industry businesses exposed but these do not account for main proportion of Māori Enterprise in Wellington.</t>
  </si>
  <si>
    <t>ED100</t>
  </si>
  <si>
    <t>Risk to māori enterprise due to increasing coastal erosion: cliffs and beaches</t>
  </si>
  <si>
    <t>moderate</t>
  </si>
  <si>
    <t>BD55</t>
  </si>
  <si>
    <t>Regionwide</t>
  </si>
  <si>
    <t>Risk to flood and coastal defences due to higher mean air temperatures</t>
  </si>
  <si>
    <t>Risk to  integrity and efficacy of flood defences due to effects of higher temperatures. Include risk of cracking of clay embankments, vegetation growth and sedimentation runoff changes associated with increased temperatures</t>
  </si>
  <si>
    <t>Presently low (baseline situation), but increasing with temperature. Exposure concentrated in araes with higher temp increases (Wairarapa).</t>
  </si>
  <si>
    <t>BD94</t>
  </si>
  <si>
    <t>Risk to solid waste management due to more and longer dry spells and drought</t>
  </si>
  <si>
    <t>Reduced efficiency of composting processes if rainfall is used in process</t>
  </si>
  <si>
    <t>Increased fire risk at composting facilities</t>
  </si>
  <si>
    <t>Existing low exposure during present day droughts, increasing exposure with temperature.</t>
  </si>
  <si>
    <t>&gt;Slopes in the rail network are already very vulnerable. Additional risks will increased likelihood and consequence.
Opportunities to adapt through asset renewals and operational processes such as rainfall capture and onsite storage for later use, or change green/brown waste ratio in compost.</t>
  </si>
  <si>
    <t>BD37</t>
  </si>
  <si>
    <t>Risk to energy due to higher mean air temperatures</t>
  </si>
  <si>
    <t>Risk to energy distribution capacity due to higher temperatures and reduce transmission efficiency</t>
  </si>
  <si>
    <t>Low exposure currently with mean temperatures within operational limits. Risk increases with increase as power transmission efficiency reduces with higher temperatures.</t>
  </si>
  <si>
    <t>Transmission efficiency decrease but high adaptive capacity so no real damage.</t>
  </si>
  <si>
    <t>High confidence - lots of literature  e.g. https://www.climatechangeinaustralia.gov.au/en/projects/esci/esci-case-studies/case-study-heat-transmission/#:~:text=Transmission%20lines%20can%20heat%20up,supply%20on%20very%20hot%20days.</t>
  </si>
  <si>
    <t>BD76</t>
  </si>
  <si>
    <t>Risk to transport (road and rail) due to more and longer dry spells and drought</t>
  </si>
  <si>
    <t>Increased dust issues on gravel roads due to droughts and drier weather</t>
  </si>
  <si>
    <t>Health and safety issues</t>
  </si>
  <si>
    <t>Gravel road exposure only for Councils with gravel roads, and in areas with higher temperatures and winds.</t>
  </si>
  <si>
    <t>Moderate but already a known hazard. 
Opportunities to adapt through seal extension programme or dampening roads.</t>
  </si>
  <si>
    <t>Limited impact.</t>
  </si>
  <si>
    <t>BD91</t>
  </si>
  <si>
    <t>Risk to solid waste management due to higher mean air temperatures</t>
  </si>
  <si>
    <t>Risk to efficacy of landfill decomposition processes from changing mean air temperatures. Risk of increasing malodourus discharges at transfer stations</t>
  </si>
  <si>
    <t>&gt;SH58 closed for several weeks recently due to slip.
Few options to adapt closed landfills or existing landfill.</t>
  </si>
  <si>
    <t>BD95</t>
  </si>
  <si>
    <t>Risk to solid waste management due to changes in climate seasonality with longer summers and shorter winters</t>
  </si>
  <si>
    <t>Existing low exposure during dry spells, increasing exposure with temperature.</t>
  </si>
  <si>
    <t>Waste management processes and operations can be temperature sensitive but have a wide operating range. 
Opportunities to adapt through asset renewals and operational processes such as rainfall capture and onsite storage for later use, or change green/brown waste ratio in compost. Opportunities to add water if required for decomposition processes.</t>
  </si>
  <si>
    <t>BD98</t>
  </si>
  <si>
    <t>Risk to solid waste management due to change in mean annual rainfall</t>
  </si>
  <si>
    <t>Reduced efficiency of composting and decomposition processes if rainfall is used in process. Risk of more nuisance dust at sites.</t>
  </si>
  <si>
    <t>Existing low exposure with facilities operating within existing mean rainfall levels, increasing exposure with increasing changes in mean rainfall.</t>
  </si>
  <si>
    <t>Processes and operations can be temperature sensitive but have a wide operating range. 
Opportunities to adapt through asset renewals and operational processes such as rainfall capture and onsite storage for later use, or change green/brown waste ratio in compost.</t>
  </si>
  <si>
    <t>BD145</t>
  </si>
  <si>
    <t>Risk to stormwater infrastructure due to higher mean air temperatures</t>
  </si>
  <si>
    <t>Risk to performance of stormwater treatment assets from algea bloom growth and higher nutrient loads</t>
  </si>
  <si>
    <t xml:space="preserve">Increasing potential for reduced performance from warmer temperatures in all SW features, expsoure distributed across region. Affects councils with stormwater ponds (e.g. KCDC) for flood water storage (both public and private). </t>
  </si>
  <si>
    <t>Moderate sensitivity to mean temperatures.
Low adaptive capacity due to vast network, costly upgrades and permanent nature.</t>
  </si>
  <si>
    <t>BD163</t>
  </si>
  <si>
    <t>Risk to wastewater infrastructure due to higher mean air temperatures</t>
  </si>
  <si>
    <t>Risk to performance of wastewater treatment plants from algea bloom growth and higher nutrient loads from higher temperatures</t>
  </si>
  <si>
    <t>environmental degradation at outlets</t>
  </si>
  <si>
    <t>Increasing potential for reduced performance from warmer temperatures. Exposure concentrated at critical wastewater assets with biological treatment process (WWTP).</t>
  </si>
  <si>
    <t>Biological processes affected by mean temperatures and extreme temperatures.
Assets may be designed to cope with increased temperature effects through renewals and replacements, or increasing operational maintenance procedures.</t>
  </si>
  <si>
    <t>BD28</t>
  </si>
  <si>
    <t>Risk to buildings and facilities (public and private) due to increasing hail severity or frequency</t>
  </si>
  <si>
    <t>Risk of damage and disruption to physical buildings (roofing, skylights) and outdoor equipment (antennae, HVAC) from direct hail impacts and additional load of excess hail buildup</t>
  </si>
  <si>
    <t>Exposure spatially concentrated where hail falls, and during thunderstorms, potentially more exposure in areas with high concentrations of buildings (cities and towns). Exposure increases with increasing hail severity and frequency.</t>
  </si>
  <si>
    <t>Due to the wind and leaks due to rain.
Buildings can be repaired, or built back with improved designs but there is a cost tipping point. Insurance a role in adaptation and recovery.</t>
  </si>
  <si>
    <t>High adaptive capacity of buildings, repairs expected to be negligible.</t>
  </si>
  <si>
    <t>BD19</t>
  </si>
  <si>
    <t>Risk to buildings and facilities (public and private) due to higher mean air temperatures</t>
  </si>
  <si>
    <t xml:space="preserve">Buildings relatively insensitive to mean temperature change.
Building renewal cycles and building codes include increasing HVAC capacity to cope with higher loads. </t>
  </si>
  <si>
    <t>Indoor climate control.</t>
  </si>
  <si>
    <t>HD25</t>
  </si>
  <si>
    <r>
      <t xml:space="preserve">Risk to social cohesion and community wellbeing due to </t>
    </r>
    <r>
      <rPr>
        <sz val="10"/>
        <color theme="1"/>
        <rFont val="Calibri"/>
        <family val="2"/>
        <scheme val="minor"/>
      </rPr>
      <t>increased</t>
    </r>
    <r>
      <rPr>
        <b/>
        <sz val="10"/>
        <color theme="1"/>
        <rFont val="Calibri"/>
        <family val="2"/>
        <scheme val="minor"/>
      </rPr>
      <t xml:space="preserve"> storminess and extreme winds</t>
    </r>
  </si>
  <si>
    <t xml:space="preserve">Communities (homes and infra-structure and networks) are damged by repeat storm events and extreme winds causing residents to relocate to safer, less disrupted locations to ensure their continued access to education and work places.  Community vibrancy, well-being and connectedness may be reduced as long term residents leave. </t>
  </si>
  <si>
    <t>Coastal properties further effected through increased erosion and access to the region may be impacted, for example planes, being unable to land / take off, rail and road may be covered in debris/blocked.</t>
  </si>
  <si>
    <t>Likely to impact communities that are cut off by storm events, for example treefall or experience repeated network failures. Ability to access community facilities and education and work places may be impacted.</t>
  </si>
  <si>
    <t>Disruption and damage will be temporary, but repeat events could reduce desirabliy of the community.
Investment in infra-structure will be required to adapt, in some cases this may be difficult give the location of the community.</t>
  </si>
  <si>
    <t>Severe decline in quality of life for those who may be repeatedly affected.</t>
  </si>
  <si>
    <t>Quite certain if communities are repeatedly isolated</t>
  </si>
  <si>
    <t>HD10</t>
  </si>
  <si>
    <r>
      <t xml:space="preserve">Risk to human health due to </t>
    </r>
    <r>
      <rPr>
        <sz val="10"/>
        <color theme="1"/>
        <rFont val="Calibri"/>
        <family val="2"/>
        <scheme val="minor"/>
      </rPr>
      <t>increasing</t>
    </r>
    <r>
      <rPr>
        <b/>
        <sz val="10"/>
        <color theme="1"/>
        <rFont val="Calibri"/>
        <family val="2"/>
        <scheme val="minor"/>
      </rPr>
      <t xml:space="preserve"> hail </t>
    </r>
    <r>
      <rPr>
        <sz val="10"/>
        <color theme="1"/>
        <rFont val="Calibri"/>
        <family val="2"/>
        <scheme val="minor"/>
      </rPr>
      <t>severity or frequency</t>
    </r>
  </si>
  <si>
    <t>Death and injury resulting from more frequenct and severe hail storms.</t>
  </si>
  <si>
    <t>Hail can cause physical injuries. 
Can adapt through behaviour change related to response to hail event.</t>
  </si>
  <si>
    <t>Hail injuries have occured and are signficant for those affected. A large hail storm may have major consequences for those caught outside.</t>
  </si>
  <si>
    <t>ND31</t>
  </si>
  <si>
    <r>
      <rPr>
        <sz val="10"/>
        <color rgb="FF000000"/>
        <rFont val="Calibri"/>
        <family val="2"/>
      </rPr>
      <t xml:space="preserve">Risk to terrestrial and forest, ecosystems, services and processes due to </t>
    </r>
    <r>
      <rPr>
        <b/>
        <sz val="10"/>
        <color rgb="FF000000"/>
        <rFont val="Calibri"/>
        <family val="2"/>
      </rPr>
      <t xml:space="preserve">sea-level rise and salinity stresses on brackish and aquifer systems </t>
    </r>
    <r>
      <rPr>
        <sz val="10"/>
        <color rgb="FF000000"/>
        <rFont val="Calibri"/>
        <family val="2"/>
      </rPr>
      <t xml:space="preserve">and coastal lowland rivers </t>
    </r>
  </si>
  <si>
    <t>Generally forest and scrub found outside of the coastal enviroment.  East coast forest not subject to sea level rise.</t>
  </si>
  <si>
    <t>Where immediately adjacent coastal sites, terrestrial systems will decline with saline intrusion and inundation.
Coastal squeeze particularly in most affected areas inhibit recovery.  Frequency and magnitude of events will influence adaptive capacity.</t>
  </si>
  <si>
    <t>HD36</t>
  </si>
  <si>
    <t>&gt; Porirua has high Pasifika population - will see increase in Pacific climate migrants, potentially exacerbating existing socio-economic challenges Caroline M</t>
  </si>
  <si>
    <r>
      <t xml:space="preserve">Risk to social cohesion and community wellbeing due to international influences </t>
    </r>
    <r>
      <rPr>
        <sz val="10"/>
        <color theme="1"/>
        <rFont val="Calibri"/>
        <family val="2"/>
        <scheme val="minor"/>
      </rPr>
      <t xml:space="preserve">from climate change and greenhouse gas mitigation preferences </t>
    </r>
  </si>
  <si>
    <t xml:space="preserve">As pressure to adopt practices that support the transition to a low carbon economy increases, some parts of the communty will resist the pressure, or be unable to afford to change, causing fractures within society and heated deabtes.  The difference of options may lead to unrest and division. </t>
  </si>
  <si>
    <t>The exposure will drop over time as the transition is expected to occur in the near future.</t>
  </si>
  <si>
    <t>Society and government may be very sensitive to and inflenced by the difference of opinion in the near term.
Opinions on the issue of adaptive capacity are already quite entrenched.</t>
  </si>
  <si>
    <t>General appreciable decline in quality of life for those impacted.
Lower availability of travel due to increased carbon price.
Pasifika communities face distress and costs associated with overseas family being impacted by climate change.</t>
  </si>
  <si>
    <t>Difficult to predict how significant it will be. based on the community response to coivid restrictions this is quite likely.</t>
  </si>
  <si>
    <t>HD108</t>
  </si>
  <si>
    <r>
      <t xml:space="preserve">Risk to sports and recreation due to international influences </t>
    </r>
    <r>
      <rPr>
        <sz val="10"/>
        <color theme="1"/>
        <rFont val="Calibri"/>
        <family val="2"/>
        <scheme val="minor"/>
      </rPr>
      <t xml:space="preserve">from climate change and greenhouse gas mitigation preferences </t>
    </r>
  </si>
  <si>
    <t>Less investment and participation in sport and recreation becasue there are other proirity cost assoicated with mitigation responsibilities.</t>
  </si>
  <si>
    <t>Possible in the near term as choices about investements are made.</t>
  </si>
  <si>
    <t>Senstivity of investement in recreation is unknown.
Difficult investement choices to make.</t>
  </si>
  <si>
    <t xml:space="preserve">General appreciable decline in services. </t>
  </si>
  <si>
    <t>Difficult to predict how significant investment diversion will be.</t>
  </si>
  <si>
    <t>HD7</t>
  </si>
  <si>
    <r>
      <t xml:space="preserve">Risk to human health due to </t>
    </r>
    <r>
      <rPr>
        <sz val="10"/>
        <color theme="1"/>
        <rFont val="Calibri"/>
        <family val="2"/>
        <scheme val="minor"/>
      </rPr>
      <t>increased</t>
    </r>
    <r>
      <rPr>
        <b/>
        <sz val="10"/>
        <color theme="1"/>
        <rFont val="Calibri"/>
        <family val="2"/>
        <scheme val="minor"/>
      </rPr>
      <t xml:space="preserve"> storminess and extreme winds</t>
    </r>
  </si>
  <si>
    <t>Wind and storms are a risk to life through the hazards generated, for example debris, waves and destruction of buildings and other infrastructure.</t>
  </si>
  <si>
    <t xml:space="preserve">The Wellington Region already experiences high winds and storm events, this will continue and potentially increase.   </t>
  </si>
  <si>
    <t>The region expereinces strong winds and storms already so is well already adapted to some degree.  Essentially people (mostly) know how to behave and manage thier properties and travel. Although, an increase in the RCP8.5 setting could be fairly disruptive.  Greatest risk to life/health is through damage to buildings, debris and falling trees.   There are reports of death and injury caused by treefall.
Treefall will require active manageemnt of at risk trees</t>
  </si>
  <si>
    <t xml:space="preserve">Small number of injuries or rare case of loss of life. </t>
  </si>
  <si>
    <t>The direct inpacts of treefall, building damage and debris is well described.  The other impacts less so. Some possible imapcts are poorly described.</t>
  </si>
  <si>
    <t>HD5</t>
  </si>
  <si>
    <r>
      <t xml:space="preserve">Risk to human health due to changes in climate seasonality </t>
    </r>
    <r>
      <rPr>
        <sz val="10"/>
        <color theme="1"/>
        <rFont val="Calibri"/>
        <family val="2"/>
        <scheme val="minor"/>
      </rPr>
      <t>with longer summer and shorter winters</t>
    </r>
  </si>
  <si>
    <t xml:space="preserve">Changes in the duration of season may affect availabiliy of foods, and a change in the timing of practices assocated with food production.  </t>
  </si>
  <si>
    <t>Gaps in food production due to seasonal shifts in fruit and vegetable production, causes stress for growers and farmers.</t>
  </si>
  <si>
    <t xml:space="preserve">Food production in other regions may balance out this effect, switch in diets are possible.   Local producers will still experience stress as practices shift in time (e.g., plant earlier).
Grow new crops and import food items into the region from eslewhere. </t>
  </si>
  <si>
    <t xml:space="preserve">Significant general reduction in economic performance.
</t>
  </si>
  <si>
    <t>Realtively certain - already evident in supply chains</t>
  </si>
  <si>
    <t>BD11</t>
  </si>
  <si>
    <t>Risk to airports and seaports due to river and pluvial flooding: changes in frequency and magnitude in rural and urban areas</t>
  </si>
  <si>
    <t>&gt;Both domestic airports (Kāpiti, Masterton) are currently exposed to limited inland flooding caused by the onsite stormwater management and immediate environs.
&gt; Exposure limited as airports/ports are constrained sites not protected by flood management schemes or within river flood plains.
&gt;Masterton Aerodrome outside 1% AEP flood exposure areas (GWRC) of the Waingawa River.
&gt; Region wide port and marina facilities are not exposed in available mapping.</t>
  </si>
  <si>
    <t xml:space="preserve">
&gt; Sensitivities include existing WIAL has an extensive network of storm water infrastructure installed to handle extreme rain events.
&gt; Owing to the implementation of continuous improvement measures, this system is expected to function under future conditions.
&gt; Medium adaptive capacity with WIAL demonstrating funding and ability to manage stormwater on site. Systems are expected to be upgraded to keep pace with CC under future conditions.
&gt; WIAL's runway has been modified to have a grooved runway, improving aircraft performance in the presence of surface water.</t>
  </si>
  <si>
    <t>Potential damage may take more than 1 week to repair.
Economic - may halt services due to damage or H&amp;S which affects income. Also affects access to the site</t>
  </si>
  <si>
    <t>ND86</t>
  </si>
  <si>
    <r>
      <rPr>
        <sz val="10"/>
        <color rgb="FF000000"/>
        <rFont val="Calibri"/>
        <family val="2"/>
      </rPr>
      <t xml:space="preserve">Risk to freshwater ecosystems, services and processes due to Increasing </t>
    </r>
    <r>
      <rPr>
        <b/>
        <sz val="10"/>
        <color rgb="FF000000"/>
        <rFont val="Calibri"/>
        <family val="2"/>
      </rPr>
      <t>coastal erosion:</t>
    </r>
    <r>
      <rPr>
        <sz val="10"/>
        <color rgb="FF000000"/>
        <rFont val="Calibri"/>
        <family val="2"/>
      </rPr>
      <t xml:space="preserve"> cliffs and beaches </t>
    </r>
  </si>
  <si>
    <t>Sedimentation arising from coastal erosion unlikely to impact.</t>
  </si>
  <si>
    <t>Unlikely to greatly affect rivers,lakes and streams.</t>
  </si>
  <si>
    <t>Isolated but significant instances of environmental damage that might be reversed with intensive efforts.
Where exposed, some change in river mouth morphology.</t>
  </si>
  <si>
    <t>Extent of exposure is important to determine risk</t>
  </si>
  <si>
    <t>ND81</t>
  </si>
  <si>
    <r>
      <rPr>
        <sz val="10"/>
        <color rgb="FF000000"/>
        <rFont val="Calibri"/>
        <family val="2"/>
      </rPr>
      <t xml:space="preserve">Reducing </t>
    </r>
    <r>
      <rPr>
        <b/>
        <sz val="10"/>
        <color rgb="FF000000"/>
        <rFont val="Calibri"/>
        <family val="2"/>
      </rPr>
      <t>snow and ice</t>
    </r>
    <r>
      <rPr>
        <sz val="10"/>
        <color rgb="FF000000"/>
        <rFont val="Calibri"/>
        <family val="2"/>
      </rPr>
      <t xml:space="preserve"> </t>
    </r>
    <r>
      <rPr>
        <b/>
        <sz val="10"/>
        <color rgb="FF000000"/>
        <rFont val="Calibri"/>
        <family val="2"/>
      </rPr>
      <t>cover</t>
    </r>
    <r>
      <rPr>
        <sz val="10"/>
        <color rgb="FF000000"/>
        <rFont val="Calibri"/>
        <family val="2"/>
      </rPr>
      <t xml:space="preserve"> </t>
    </r>
  </si>
  <si>
    <t>Ranges in the west of the region and associated catchments</t>
  </si>
  <si>
    <r>
      <rPr>
        <sz val="10"/>
        <color rgb="FF000000"/>
        <rFont val="Calibri"/>
        <family val="2"/>
      </rPr>
      <t xml:space="preserve">Risk to freshwater ecosystems, services and processes due to Reducing </t>
    </r>
    <r>
      <rPr>
        <b/>
        <sz val="10"/>
        <color rgb="FF000000"/>
        <rFont val="Calibri"/>
        <family val="2"/>
      </rPr>
      <t xml:space="preserve">snow and ice cover </t>
    </r>
  </si>
  <si>
    <t>Altered hydrological regime for streams depending on snow melt for recharge</t>
  </si>
  <si>
    <t>Unclear how many catchments will be affected and how many of those streams are dependent on seasonal melt.</t>
  </si>
  <si>
    <t>Depends on the degree of reliance on seasonal melt waters for stream functioning.
This high sensitivity of New Zealand’s lake ecosystems to climate change will be intensified by the significant degradation to which many lakes are already exposed, including harvesting of indigenous species, alteration of inflows and outflows, invasion by introduced species (algae, fish and macrophytes) and increased nutrient inputs from land-use changes, including agricultural intensification.</t>
  </si>
  <si>
    <t>HD3</t>
  </si>
  <si>
    <r>
      <t xml:space="preserve">Risk to human health due to heatwaves: </t>
    </r>
    <r>
      <rPr>
        <sz val="10"/>
        <color theme="1"/>
        <rFont val="Calibri"/>
        <family val="2"/>
        <scheme val="minor"/>
      </rPr>
      <t>increasing persistence, frequency and magnitude</t>
    </r>
  </si>
  <si>
    <t xml:space="preserve">The increasing frequency and instensity of heatwaves results in prologed exposure to high temperatures, particulary for those who work outside, live in highly urban settings with limited shade, or have limited means to cool down.  </t>
  </si>
  <si>
    <t>Health impacts are common during heat waves, which will put pressure on local health services.</t>
  </si>
  <si>
    <t>Adverse impacts of heat will affect a small segment of the population significantly but most people will suffer discomfort.  Intensity and frequency of heat waves increases towards end century. Increases less significant for Wellington than other parts of NZ.</t>
  </si>
  <si>
    <t>A small section of the population will be sensitive from a physical health perspective, older people, those with outside work, or labouring in poorly air conditioned envrionments.   Others it will  likely be a discomfort.
Behaviour change is key to coping with heat, so there is reasonable adaptive capacity.</t>
  </si>
  <si>
    <t>Isolated areas of reduction in economic performance.
Moderate impacts to human health.</t>
  </si>
  <si>
    <t>Impacts of heatwaves well known from international examples.</t>
  </si>
  <si>
    <t>HD8</t>
  </si>
  <si>
    <r>
      <t xml:space="preserve">Risk to human health due to </t>
    </r>
    <r>
      <rPr>
        <sz val="10"/>
        <color theme="1"/>
        <rFont val="Calibri"/>
        <family val="2"/>
        <scheme val="minor"/>
      </rPr>
      <t xml:space="preserve">change in </t>
    </r>
    <r>
      <rPr>
        <b/>
        <sz val="10"/>
        <color theme="1"/>
        <rFont val="Calibri"/>
        <family val="2"/>
        <scheme val="minor"/>
      </rPr>
      <t>mean annual rainfall</t>
    </r>
  </si>
  <si>
    <t>This risk relates to the availability of water throughout the year as a consequnece of increased or reduced mean rainfall.  Reduced access to water will affect domestic and productive use, causing stress and health imapcts. Additional water my result in an increase in damp conditons in homes.</t>
  </si>
  <si>
    <t xml:space="preserve">Contestation over water if the resources becomes scarce. </t>
  </si>
  <si>
    <t xml:space="preserve">This varies accross the region and probably should be examined at a smaller spatial scale.  </t>
  </si>
  <si>
    <t>Variable accross the region. Typically drier locations will be more sensitive to a decrease in mean rainfall, causing stress associated with securing water for domestic use and primary production.    Where mean rainfall increases damp conditons may cause respitory  problems in older housing stock.  
Requires changes to water management - see increased drought risk.</t>
  </si>
  <si>
    <t>General appreciable decline in services.
Moderate impact on health.</t>
  </si>
  <si>
    <t>Imapcts well described and fairly certain regional resolution probably doesn't provide a good window into this risk. Overall impacts are fairly certain.</t>
  </si>
  <si>
    <t>HD96</t>
  </si>
  <si>
    <r>
      <t>Risk to sports and recreation due to increasing fire–weather conditions</t>
    </r>
    <r>
      <rPr>
        <sz val="10"/>
        <color theme="1"/>
        <rFont val="Calibri"/>
        <family val="2"/>
        <scheme val="minor"/>
      </rPr>
      <t xml:space="preserve">: harsher, prolonged season </t>
    </r>
  </si>
  <si>
    <t xml:space="preserve">Increased fire risk to those enjoying sports and recreation and the facilities that support these activities may lead to less people participating in recreation because of the damage to the facilities leading to reduced well-being and lower levels of social interaction. </t>
  </si>
  <si>
    <t>A wide range of facilities across the region - local level exposure is possible, but is a small percentage of those avaialable across the region.</t>
  </si>
  <si>
    <t>Fire will damage facilities.</t>
  </si>
  <si>
    <t>General appreciable decline in services for those affected.</t>
  </si>
  <si>
    <t>BD212</t>
  </si>
  <si>
    <t>Risk to Māori assets due to increasing coastal erosion: cliffs and beaches</t>
  </si>
  <si>
    <t>&gt; Coastal fringe of Māori owned land expososed to erosion. 
&gt; Some rural Māori land already exposed region wide and increasing with SLR, e.g. Whakataki, Owahanga, Ngawi, Hongoeka, Ōtaki Beach
&gt; Small areas of urban Māori land exposed at present, but increasing with SLR (Porirua - Takapūwāhia &amp; Hongoeka, Hutt - Kokiri Centre)</t>
  </si>
  <si>
    <t>Data poor. Sensitivity of Māori land to coastal erosion relates to geology, slope, wave exposure, land use, protection measures etc . Moderate sensitivity selected as middle ground in absence of information and scale of assessment
Data poor. Adaptive capacity of land exposed to erosion very low except for costly protection measures. Options to change land-use if usage would be critically affected by beach/cliff retreat. Unappealing options to relocate urupa and other important cultural sites.</t>
  </si>
  <si>
    <t>Damage due to flood would require significant repair, or cannot repair
community</t>
  </si>
  <si>
    <t>HD77</t>
  </si>
  <si>
    <r>
      <t xml:space="preserve">Risk to cultural heritage due to Changes in climate seasonality </t>
    </r>
    <r>
      <rPr>
        <sz val="10"/>
        <color theme="1"/>
        <rFont val="Calibri"/>
        <family val="2"/>
        <scheme val="minor"/>
      </rPr>
      <t xml:space="preserve">with longer summers and shorter winters  </t>
    </r>
  </si>
  <si>
    <t xml:space="preserve">Maramataka is less reliable in guiding traditional food harvesting / gathering practices and processes due to a shift in seasonality. </t>
  </si>
  <si>
    <t xml:space="preserve">Exposure is likely across all practices. </t>
  </si>
  <si>
    <t>Small temporal shifts can likley be accomodated or evolve.
Living lore, shifts can be accomodated over times as timing and practices could be adjusted.</t>
  </si>
  <si>
    <t>Already having some impact on traditional harvesting practices. Sigificant for those impacted, small shifts likely to be accomodated.</t>
  </si>
  <si>
    <t>Impact uncertain. Lack of information.</t>
  </si>
  <si>
    <t>ND30</t>
  </si>
  <si>
    <r>
      <rPr>
        <sz val="10"/>
        <color rgb="FF000000"/>
        <rFont val="Calibri"/>
        <family val="2"/>
      </rPr>
      <t xml:space="preserve">Risk to terrestrial and forest, ecosystems, services and processes due to </t>
    </r>
    <r>
      <rPr>
        <b/>
        <sz val="10"/>
        <color rgb="FF000000"/>
        <rFont val="Calibri"/>
        <family val="2"/>
      </rPr>
      <t xml:space="preserve">coastal and estuatinr flooding: </t>
    </r>
    <r>
      <rPr>
        <sz val="10"/>
        <color rgb="FF000000"/>
        <rFont val="Calibri"/>
        <family val="2"/>
      </rPr>
      <t xml:space="preserve">increasing persistence, frequemncy and magnitude </t>
    </r>
  </si>
  <si>
    <t>Based on storm surge indicators.  Much of wellington coastline is rocky with limited terrestrial ecosystems exposed to flooding.</t>
  </si>
  <si>
    <t>Where exposed, coastal terrestrial ecosystems are sensitive to flooding events.
The frequency of flooding events will determine the ability for natural recovery.</t>
  </si>
  <si>
    <t>&gt;significant increases in sediment in rivers adn streams resulting in changes to habitats 
&gt;Cost of managing infestations of waterbourne seeds would increase massively, chance for uncolonised areas to be infested with all manner of pest plants increases ;o(
&gt;Potential reduction to rabbit and wasp numbers by flooding burrows and nests. </t>
  </si>
  <si>
    <t>Further evaluation of exposure is needed to fully understand the extent of consequences.</t>
  </si>
  <si>
    <t>BD54</t>
  </si>
  <si>
    <t>Risk to energy due to international influences from climate change and greenhouse gas mitigation preferences</t>
  </si>
  <si>
    <t>Expsosure to pressures on electrivity demand due to electrification of the transport system. Greater exposure under an RCP2.6 (fast transition) not covered here.</t>
  </si>
  <si>
    <t>Some but limited capacity to adapt quickly to pressures. Technology and cost constraints.</t>
  </si>
  <si>
    <t>Pressures on electricity grid. More frequent blackouts. Service restoration within 1 week.</t>
  </si>
  <si>
    <t>Difficult to predict speed of transtition.</t>
  </si>
  <si>
    <t>BD2</t>
  </si>
  <si>
    <t>Risk to airports and seaports due to higher mean water temperatures</t>
  </si>
  <si>
    <t>Risk to coastal structures due to increased marine growth with higher temperatures</t>
  </si>
  <si>
    <t xml:space="preserve">Data poor. Assume mean ocean temperatures will increase to similar degree (+10%) as air temperature. Exposure only at coastal infrastructure (predominantly WCC, KCDC, PCC, HCC). </t>
  </si>
  <si>
    <t>Low as coastal structures designed for biofouling loads, and additional growth not critical to performance.
Adaptation through change in materials which resist biofouling (HDPE vs concrete/timber). Additional maintenance requirements for coastal structures due to increased marine growth.</t>
  </si>
  <si>
    <t>Vessel cooling systems potentially affected.</t>
  </si>
  <si>
    <t xml:space="preserve">Assumptions about water temp increase. </t>
  </si>
  <si>
    <t>HD41</t>
  </si>
  <si>
    <r>
      <t xml:space="preserve">Risk to existing inequities due to changes in climate seasonality </t>
    </r>
    <r>
      <rPr>
        <sz val="10"/>
        <color theme="1"/>
        <rFont val="Calibri"/>
        <family val="2"/>
        <scheme val="minor"/>
      </rPr>
      <t>with longer summers and shorter winters</t>
    </r>
  </si>
  <si>
    <t xml:space="preserve">changes in seasonality increases the price of fresh produce and places healthy food beyond the means of low income families </t>
  </si>
  <si>
    <t xml:space="preserve">Fresh produce price inequity. </t>
  </si>
  <si>
    <t xml:space="preserve">Seaosnal produce is normally still available  and price rises may be short. </t>
  </si>
  <si>
    <t xml:space="preserve">High prices will immediatly affect the ability to purchase fresh produce.
Replacement usually available, inter-regional supply chains exist. </t>
  </si>
  <si>
    <t>Those who grow their own kai most affected. Overall minor impacts.</t>
  </si>
  <si>
    <t xml:space="preserve">certain </t>
  </si>
  <si>
    <t>Behaviour has been observed already</t>
  </si>
  <si>
    <t>BD62</t>
  </si>
  <si>
    <t>Risk to flood and coastal defences due to change in mean annual rainfall</t>
  </si>
  <si>
    <t>Risk to integrity and efficacy of flood defences due to effects of increases in mean annual rainfall.</t>
  </si>
  <si>
    <t>Low exposure with overall low change to mean annual rainfall (5-10% west, -5% east at end century).</t>
  </si>
  <si>
    <t>Flood defences relateively insensitive to mean annual rainfall as they are designed for extremes. 
Upgrading flood defences very costly and with increasing land use pressure leave not much space to adapt.</t>
  </si>
  <si>
    <t>Repair to damaged seawalls for example.</t>
  </si>
  <si>
    <t>BD35</t>
  </si>
  <si>
    <t>Risk to buildings and facilities (public and private) due to ocean chemistry changes: nutrient cycling and ph changes</t>
  </si>
  <si>
    <t>Risk of increase in corrosion rates of buildings and assets near to the coastal environment</t>
  </si>
  <si>
    <t>Only relates to building and assets near the coast and within the salt spray zone.</t>
  </si>
  <si>
    <t>Known issues with corrosion rates of coastal buildings.
Opporturnities to replace and upgrade with asset/building renewal cycles.</t>
  </si>
  <si>
    <t>Minor repairs from sea spray, increased cost for maintenance/reduced life.</t>
  </si>
  <si>
    <t>ED107</t>
  </si>
  <si>
    <t>Manufacturing</t>
  </si>
  <si>
    <t>Risk to manufacturing due to heatwaves: increasing persistence, frequency and magnitude</t>
  </si>
  <si>
    <t>Industry generally has low exposure to weather events.</t>
  </si>
  <si>
    <t>Limited vulnerability. Indoor climate control.</t>
  </si>
  <si>
    <t>Minor productivity loss.</t>
  </si>
  <si>
    <t>Overseas examples of these industries operating in hotter conditions with limited implications.</t>
  </si>
  <si>
    <t>ND58</t>
  </si>
  <si>
    <r>
      <rPr>
        <sz val="10"/>
        <color rgb="FF000000"/>
        <rFont val="Calibri"/>
        <family val="2"/>
      </rPr>
      <t xml:space="preserve">Risk to coastal and marine ecosystems, services and processes due to More and longer </t>
    </r>
    <r>
      <rPr>
        <b/>
        <sz val="10"/>
        <color rgb="FF000000"/>
        <rFont val="Calibri"/>
        <family val="2"/>
      </rPr>
      <t xml:space="preserve">dry spells </t>
    </r>
    <r>
      <rPr>
        <sz val="10"/>
        <color rgb="FF000000"/>
        <rFont val="Calibri"/>
        <family val="2"/>
      </rPr>
      <t xml:space="preserve">and </t>
    </r>
    <r>
      <rPr>
        <b/>
        <sz val="10"/>
        <color rgb="FF000000"/>
        <rFont val="Calibri"/>
        <family val="2"/>
      </rPr>
      <t xml:space="preserve">drought </t>
    </r>
  </si>
  <si>
    <t xml:space="preserve">Relative assesment of increased dry days for all scenarios. </t>
  </si>
  <si>
    <t>Terrestrial coastal systems are usually drought adapted due to the coastal environment while hydrology of estuaries etc is not affected by drought.
Typically well adapted to drought conditions i.e. dunes.</t>
  </si>
  <si>
    <t>Minor instances of environmental damage that could be reversed.
Note there is a cascading effect on the marine environment with longer dry spells in the other domains.</t>
  </si>
  <si>
    <t>ND32</t>
  </si>
  <si>
    <r>
      <rPr>
        <sz val="10"/>
        <color rgb="FF000000"/>
        <rFont val="Calibri"/>
        <family val="2"/>
      </rPr>
      <t xml:space="preserve">Risk to terrestrial and forest, ecosystems, services and processes due to increasing </t>
    </r>
    <r>
      <rPr>
        <b/>
        <sz val="10"/>
        <color rgb="FF000000"/>
        <rFont val="Calibri"/>
        <family val="2"/>
      </rPr>
      <t>coastal erosion</t>
    </r>
    <r>
      <rPr>
        <sz val="10"/>
        <color rgb="FF000000"/>
        <rFont val="Calibri"/>
        <family val="2"/>
      </rPr>
      <t>: cliffs and beaches</t>
    </r>
  </si>
  <si>
    <t>Only adjacent terrestrial habitat (forest and scrub) are affected.</t>
  </si>
  <si>
    <t>Only where affected.
Adaptive capacity depends on locality.</t>
  </si>
  <si>
    <t>ND59</t>
  </si>
  <si>
    <r>
      <rPr>
        <sz val="10"/>
        <color rgb="FF000000"/>
        <rFont val="Calibri"/>
        <family val="2"/>
      </rPr>
      <t xml:space="preserve">Risk to coastal and marine ecosystems, services and processes due to </t>
    </r>
    <r>
      <rPr>
        <b/>
        <sz val="10"/>
        <color rgb="FF000000"/>
        <rFont val="Calibri"/>
        <family val="2"/>
      </rPr>
      <t>Changes in climate seasonality</t>
    </r>
    <r>
      <rPr>
        <sz val="10"/>
        <color rgb="FF000000"/>
        <rFont val="Calibri"/>
        <family val="2"/>
      </rPr>
      <t xml:space="preserve"> with longer summers and shorter winters </t>
    </r>
  </si>
  <si>
    <t xml:space="preserve">&gt;cetaceans and sharks sensitive to these changes and so migration routes, breeding areas, feeding areas may change
&gt;As previous comment for other related climate hazards - these areas are already under a lot of pressure from development
&gt;species vulnerable to heat stress will be highly sensitive to this hazard; again thinking of biogenic habitats that have restricted distributions already, or are severely reduced in current extent, such as seagrass, macroalgae. But also many species we don't know much about. Are our shallow sponge gardens sensitive? Adamsiella beds in Evans Bay? We don't know much about their tolerances to prolonged periods of summer temps., except to say that productivity often higher at the edges of summer and in cooler months so prolonged summer,temps would mean lower overall productivity in coastal waters. 
&gt;spawning cycles governed by lunar cycles so while somewhat sensitive to shifts in seasonality, lunar cycles prob more impt </t>
  </si>
  <si>
    <t>ED122</t>
  </si>
  <si>
    <t>Information technology and creative industries</t>
  </si>
  <si>
    <t>Risk to manufacturing due to international influences from climate change and greenhouse gas mitigation preferences</t>
  </si>
  <si>
    <t>Limited exposure.</t>
  </si>
  <si>
    <t xml:space="preserve">Limited vulnerability. Some sensitivity to electricity price. </t>
  </si>
  <si>
    <t>Minor cost implications overall for restrictions on fossil fuel based freight/travel.</t>
  </si>
  <si>
    <t>International influences difficult to predict.</t>
  </si>
  <si>
    <t>ED71</t>
  </si>
  <si>
    <t>Risk to public services (including government, scientific research, and education) due to coastal and estuarine flooding: increasing persistence, frequency and magnitude</t>
  </si>
  <si>
    <t>Limited exposure.
(Public services far more exposed to transition and governance risks than direct physical risks - covered elsewhere).</t>
  </si>
  <si>
    <t>Limited vulnerability.
(Public services far more exposed to transition and governance risks than direct physical risks - covered elsewhere).</t>
  </si>
  <si>
    <t>Limited direct impacts.
Isolated instances of public administration being under severe pressure to respond to acute storm surge events.</t>
  </si>
  <si>
    <t>Dependes on location, severity and intensity of hazard event. Possibility that if central or local govt buildings directly affected, could have greater impact, but still ability for people to adapt in situ.</t>
  </si>
  <si>
    <t>ED70</t>
  </si>
  <si>
    <t>Risk to public services (including government, scientific research, and education) due to river and pluvial flooding: changes in frequency and magnitude in rural and urban areas</t>
  </si>
  <si>
    <t>Isolated instances of public administration being under severe pressure.</t>
  </si>
  <si>
    <t>HD2</t>
  </si>
  <si>
    <t>Risk to human health due to higher mean water temperatures</t>
  </si>
  <si>
    <t>Water temperature may be more supportive of water bourne diseases and other disease carrying vectors</t>
  </si>
  <si>
    <t>Increased sickness in the community resulting from interaction with water during recreation or food gathering.  Outbreaks of disease in water supply.</t>
  </si>
  <si>
    <t>Difficult to assess as linked to risk of increased waterborne disease. Exposue could range from isolated instance of exposure to more widespread in whole communities. In shorter term the risk is minimal but as temperature rises towards end century, the potential for exposure increases.</t>
  </si>
  <si>
    <t>Sensitivity to illness will vary depenidng on the health of the individual. 
Individual behaviours to avoid contaminated water can be undertaken, provided people have the means to do so.</t>
  </si>
  <si>
    <t>Isolated instances of illness.</t>
  </si>
  <si>
    <t>Depends on nature of disease and the establishment of the vector.</t>
  </si>
  <si>
    <t>HD69</t>
  </si>
  <si>
    <t>Already an observed risk for Wellington City.</t>
  </si>
  <si>
    <r>
      <t xml:space="preserve">Risk to social infrastructure and amenities due to </t>
    </r>
    <r>
      <rPr>
        <sz val="10"/>
        <color theme="1"/>
        <rFont val="Calibri"/>
        <family val="2"/>
        <scheme val="minor"/>
      </rPr>
      <t>increasing</t>
    </r>
    <r>
      <rPr>
        <b/>
        <sz val="10"/>
        <color theme="1"/>
        <rFont val="Calibri"/>
        <family val="2"/>
        <scheme val="minor"/>
      </rPr>
      <t xml:space="preserve"> landslides and soil erosion</t>
    </r>
  </si>
  <si>
    <t>Community infrastucture and amenities (e.g., schools, halls, churches medical centres) are damaged, have access problems or lost due to landslides, resulting in a loss of leisure and social activities in the affected area and wider region.</t>
  </si>
  <si>
    <t>Topsoil destruction/ removal is high risk; therefore impacts on food, nutrition, and livelihood.</t>
  </si>
  <si>
    <t>Difficult to establish.</t>
  </si>
  <si>
    <t xml:space="preserve">Landslides are damaging events, and isolation of assets due to road closures impacts on thier use.
System wide change is required. </t>
  </si>
  <si>
    <t>Isolated but noticeable examples of decline in services. Temporary lack of access to amenities.</t>
  </si>
  <si>
    <t>Has already happened.</t>
  </si>
  <si>
    <t>HD93</t>
  </si>
  <si>
    <r>
      <t xml:space="preserve">Risk to sports and recreation due to heatwaves: </t>
    </r>
    <r>
      <rPr>
        <sz val="10"/>
        <color theme="1"/>
        <rFont val="Calibri"/>
        <family val="2"/>
        <scheme val="minor"/>
      </rPr>
      <t>increasing persistence, frequency and magnitude</t>
    </r>
  </si>
  <si>
    <t>Risk of reduced participation due to the percieived risk of overheating.</t>
  </si>
  <si>
    <t>Minor impact on behaviour.
Prepare for warmer conditions and bring more water.</t>
  </si>
  <si>
    <t>Isolated but noticeable examples of decline in services. E.g. temporary closing of sports faciltiies due to health &amp; safety.</t>
  </si>
  <si>
    <t>HD105</t>
  </si>
  <si>
    <r>
      <t xml:space="preserve">Risk to sports and recreation due to </t>
    </r>
    <r>
      <rPr>
        <sz val="10"/>
        <color theme="1"/>
        <rFont val="Calibri"/>
        <family val="2"/>
        <scheme val="minor"/>
      </rPr>
      <t>increasing landslides and soil erosion</t>
    </r>
  </si>
  <si>
    <t>Less people participating in recreation because access has been cut off by landslides, leading to reduced well-being and lower levels of social interaction.</t>
  </si>
  <si>
    <t>Areas may be closed but there are other locations.</t>
  </si>
  <si>
    <t>No access for recreation unless there is an althernative route.
There could be replacement options.</t>
  </si>
  <si>
    <t>HD97</t>
  </si>
  <si>
    <r>
      <t xml:space="preserve">Risk to sports and recreation due to </t>
    </r>
    <r>
      <rPr>
        <sz val="10"/>
        <color theme="1"/>
        <rFont val="Calibri"/>
        <family val="2"/>
        <scheme val="minor"/>
      </rPr>
      <t>increased</t>
    </r>
    <r>
      <rPr>
        <b/>
        <sz val="10"/>
        <color theme="1"/>
        <rFont val="Calibri"/>
        <family val="2"/>
        <scheme val="minor"/>
      </rPr>
      <t xml:space="preserve"> storminess and extreme winds </t>
    </r>
  </si>
  <si>
    <t>Risk of storminess and extreme wind to those enjoying sports and recreation and the facilities that support these activities. Less people participating in recreation because of the damage to the facilities leading to reduced well-being and lower levels of social interaction.</t>
  </si>
  <si>
    <t>Tree fall or storm damage can be isolated and repaired.
Grounds management.</t>
  </si>
  <si>
    <t>HD98</t>
  </si>
  <si>
    <r>
      <t xml:space="preserve">Risk to sports and recreation due to </t>
    </r>
    <r>
      <rPr>
        <sz val="10"/>
        <color theme="1"/>
        <rFont val="Calibri"/>
        <family val="2"/>
        <scheme val="minor"/>
      </rPr>
      <t>change in</t>
    </r>
    <r>
      <rPr>
        <b/>
        <sz val="10"/>
        <color theme="1"/>
        <rFont val="Calibri"/>
        <family val="2"/>
        <scheme val="minor"/>
      </rPr>
      <t xml:space="preserve"> mean annual rainfall </t>
    </r>
  </si>
  <si>
    <t>Water related activities may be reduced, limiting the ability to exercise or socialise outdoors.</t>
  </si>
  <si>
    <t>Some areas will be affected more than others.</t>
  </si>
  <si>
    <t>Adaptation options possible.</t>
  </si>
  <si>
    <t>Lack of information.</t>
  </si>
  <si>
    <t>HD1</t>
  </si>
  <si>
    <t>Risk to human health due to higher mean air temperatures</t>
  </si>
  <si>
    <t>People will expereince higher ambient air temperatures as they go about their daily tasks or work activities.</t>
  </si>
  <si>
    <t xml:space="preserve">Increasing incidents  of heat stress, or times when outside work is halted.  </t>
  </si>
  <si>
    <t>Adverse impacts of heat will affect a small segment of the population significantly but most people will suffer discomfort. Outside work may become more challenging.</t>
  </si>
  <si>
    <t>Isolated areas of reduction in economic performance. Minor health risks (i.e. discomfort).</t>
  </si>
  <si>
    <t>Impacts of higher temperatures on humans are known, but the degree to which people will adapt over time is not.</t>
  </si>
  <si>
    <t>ED5</t>
  </si>
  <si>
    <r>
      <t xml:space="preserve">Risk to forestry due to </t>
    </r>
    <r>
      <rPr>
        <sz val="10"/>
        <color theme="1"/>
        <rFont val="Calibri"/>
        <family val="2"/>
        <scheme val="minor"/>
      </rPr>
      <t>increased</t>
    </r>
    <r>
      <rPr>
        <b/>
        <sz val="10"/>
        <color theme="1"/>
        <rFont val="Calibri"/>
        <family val="2"/>
        <scheme val="minor"/>
      </rPr>
      <t xml:space="preserve"> storminess and extreme winds</t>
    </r>
  </si>
  <si>
    <t>Increased risk of damage to plantations due to increased storm events and wind extremes (i.e. toppling and windthrow)</t>
  </si>
  <si>
    <t>Downstream health &amp; safety impacts to people.</t>
  </si>
  <si>
    <t>Forestry relatively exposed.</t>
  </si>
  <si>
    <t>Older plantations more sensitive than younger ones.
Harvest planning and silvicultural options can be used to manage risk.</t>
  </si>
  <si>
    <t>Individually significant but isolated areas of reduction in economic performance.
Serious near misses or injuries.</t>
  </si>
  <si>
    <t>Information on exposure and vulnerabiltiy reasonably certain. Assessing impacts less certain as highly dependent on magnitude of events.</t>
  </si>
  <si>
    <t>BD82</t>
  </si>
  <si>
    <t>Risk to transport (road and rail) due to increasing hail severity or frequency</t>
  </si>
  <si>
    <t>Risk of damage to transport network ancillary equipment (lights, signals, antennae)</t>
  </si>
  <si>
    <t>Exposure spatially concentrated where hail falls, and during thunderstorms. More exposure in areas with high concentrations of road equipment (urban). Exposure increases with increasing hail severity and frequency.</t>
  </si>
  <si>
    <t>Equipment and buildings are currently designed to withstand a reasonable degree of hail impact. 
Equipment can be repaired, or replaced with improved designs (if available). Insurance a role in adaptation and recovery.</t>
  </si>
  <si>
    <t>ED6</t>
  </si>
  <si>
    <r>
      <t xml:space="preserve">Risk to forestry due to </t>
    </r>
    <r>
      <rPr>
        <sz val="10"/>
        <color theme="1"/>
        <rFont val="Calibri"/>
        <family val="2"/>
        <scheme val="minor"/>
      </rPr>
      <t xml:space="preserve">change in </t>
    </r>
    <r>
      <rPr>
        <b/>
        <sz val="10"/>
        <color theme="1"/>
        <rFont val="Calibri"/>
        <family val="2"/>
        <scheme val="minor"/>
      </rPr>
      <t xml:space="preserve">mean annual rainfall </t>
    </r>
  </si>
  <si>
    <t>Decreases in mean annual rainfall can potentially increase weed persistence in plantations.</t>
  </si>
  <si>
    <t>Key downstream/related risks are increase in fire risk and landslide risk (covered seperately).</t>
  </si>
  <si>
    <t xml:space="preserve">Change in expsoure reasonably insignificant.
</t>
  </si>
  <si>
    <t>Weed growth able to be managed.</t>
  </si>
  <si>
    <t>Individually significant but isolated areas of reduction in economic performance.
Downstream/related risks (fire and landslides) likely to have greater impact.</t>
  </si>
  <si>
    <t>Research ongoing to understand effect of rainfall changes on forestry.</t>
  </si>
  <si>
    <t>ED25</t>
  </si>
  <si>
    <r>
      <t xml:space="preserve">Risk to viticulture due to </t>
    </r>
    <r>
      <rPr>
        <sz val="10"/>
        <color theme="1"/>
        <rFont val="Calibri"/>
        <family val="2"/>
        <scheme val="minor"/>
      </rPr>
      <t xml:space="preserve">increased </t>
    </r>
    <r>
      <rPr>
        <b/>
        <sz val="10"/>
        <color theme="1"/>
        <rFont val="Calibri"/>
        <family val="2"/>
        <scheme val="minor"/>
      </rPr>
      <t>storminess and extreme winds</t>
    </r>
  </si>
  <si>
    <t>Incredibly strong storms, can partly or totally stop the normal flow of nutrients within vines. If over 50% of the growth is damaged, the development can be increased by up to 20 days.</t>
  </si>
  <si>
    <t>ED26</t>
  </si>
  <si>
    <r>
      <t xml:space="preserve">Risk to viticulture due to </t>
    </r>
    <r>
      <rPr>
        <sz val="10"/>
        <color theme="1"/>
        <rFont val="Calibri"/>
        <family val="2"/>
        <scheme val="minor"/>
      </rPr>
      <t xml:space="preserve">change in </t>
    </r>
    <r>
      <rPr>
        <b/>
        <sz val="10"/>
        <color theme="1"/>
        <rFont val="Calibri"/>
        <family val="2"/>
        <scheme val="minor"/>
      </rPr>
      <t xml:space="preserve">mean annual rainfall </t>
    </r>
  </si>
  <si>
    <t>ED28</t>
  </si>
  <si>
    <r>
      <t xml:space="preserve">Risk to viticulture due to </t>
    </r>
    <r>
      <rPr>
        <sz val="10"/>
        <color theme="1"/>
        <rFont val="Calibri"/>
        <family val="2"/>
        <scheme val="minor"/>
      </rPr>
      <t xml:space="preserve">increasing </t>
    </r>
    <r>
      <rPr>
        <b/>
        <sz val="10"/>
        <color theme="1"/>
        <rFont val="Calibri"/>
        <family val="2"/>
        <scheme val="minor"/>
      </rPr>
      <t>hail</t>
    </r>
    <r>
      <rPr>
        <sz val="10"/>
        <color theme="1"/>
        <rFont val="Calibri"/>
        <family val="2"/>
        <scheme val="minor"/>
      </rPr>
      <t xml:space="preserve"> severity or frequency </t>
    </r>
  </si>
  <si>
    <t>ED40</t>
  </si>
  <si>
    <t>Risk to pastoral farming due to increasing landslides and soil erosion</t>
  </si>
  <si>
    <t>Pastoral land sensitive to erosion. Can lead to degrdation in pasture quality over time.</t>
  </si>
  <si>
    <t>Examples of this happening in the past. Significant for those affected but minor for overall economy.</t>
  </si>
  <si>
    <t>ED110</t>
  </si>
  <si>
    <t>Risk to manufacturing due to increasing fire–weather conditions: harsher, prolonged season</t>
  </si>
  <si>
    <t>Limited vulnerability. Access to insurance to cover damages.</t>
  </si>
  <si>
    <t>Individually significant but isolated areas of reduction in economic performance. Ability to recover quickly through insurance.</t>
  </si>
  <si>
    <t xml:space="preserve">Depends on extent and frequency of events. </t>
  </si>
  <si>
    <t>ED111</t>
  </si>
  <si>
    <t>Risk to manufacturing due to increased storminess and extreme winds</t>
  </si>
  <si>
    <t>ED115</t>
  </si>
  <si>
    <t>Risk to manufacturing due to river and pluvial flooding: changes in frequency and magnitude in rural and urban areas</t>
  </si>
  <si>
    <t>ED89</t>
  </si>
  <si>
    <t>Risk to Māori enterprise due to heatwaves: increasing persistence, frequency and magnitude</t>
  </si>
  <si>
    <t>Some exposure for construction industry workers - significant proportion of Māori owned business. Increase in heatwaves from baseline not signficant for region as a whole.</t>
  </si>
  <si>
    <t>ED90</t>
  </si>
  <si>
    <t>Risk to Māori enterprise due to more and longer dry spells and drought</t>
  </si>
  <si>
    <t>Assumed limited exposure as Māori enterprise largely in construction or other services.</t>
  </si>
  <si>
    <t>ED91</t>
  </si>
  <si>
    <t>Risk to Māori enterprise due to changes in climate seasonality with longer summers and shorter winters</t>
  </si>
  <si>
    <t>Exposure for Māori-owned primary industry businesses. Primary industry businesses have not been identified as a significant proprotion of Māori owned business so limited exposure.</t>
  </si>
  <si>
    <t>ED97</t>
  </si>
  <si>
    <t>Risk to Māori enterprise due to river and pluvial flooding: changes in frequency and magnitude in rural and urban areas</t>
  </si>
  <si>
    <t>ED98</t>
  </si>
  <si>
    <t>Risk to Māori enterprise due to coastal and estuarine flooding: increasing persistence, frequency and magnitude</t>
  </si>
  <si>
    <t>ED99</t>
  </si>
  <si>
    <t>Risk to māori enterprise due to sea-level rise and salinity stresses on brackish and aquifer systems and coastal lowland rivers</t>
  </si>
  <si>
    <t>ED52</t>
  </si>
  <si>
    <r>
      <t xml:space="preserve">Risk to tourism and hospitality due to river and pluvial flooding: </t>
    </r>
    <r>
      <rPr>
        <sz val="10"/>
        <color theme="1"/>
        <rFont val="Calibri"/>
        <family val="2"/>
        <scheme val="minor"/>
      </rPr>
      <t>changes in frequency and magnitude in rural and urban areas</t>
    </r>
  </si>
  <si>
    <t>Limited exposure. Region's tourism less dependent on outdoor activites compared to other parts of the country.</t>
  </si>
  <si>
    <t>Limited sensitivity.</t>
  </si>
  <si>
    <t xml:space="preserve">Individually significant but isolated areas of reduction in economic performance. </t>
  </si>
  <si>
    <t>Examples of minor impacts in the past. Tourism a small segnment of the Region's overall economy.
Major event more likely to impact the overall economy via other industries.</t>
  </si>
  <si>
    <t>ED53</t>
  </si>
  <si>
    <r>
      <t xml:space="preserve">Risk to tourism and hospitality due to coastal and estuarine flooding: </t>
    </r>
    <r>
      <rPr>
        <sz val="10"/>
        <color theme="1"/>
        <rFont val="Calibri"/>
        <family val="2"/>
        <scheme val="minor"/>
      </rPr>
      <t xml:space="preserve">increasing persistence, frequency and magnitude </t>
    </r>
  </si>
  <si>
    <t>ED54</t>
  </si>
  <si>
    <r>
      <t xml:space="preserve">Risk to tourism and hospitality due to sea-level rise and salinity stresses on brackish and aquifer systems </t>
    </r>
    <r>
      <rPr>
        <sz val="10"/>
        <color theme="1"/>
        <rFont val="Calibri"/>
        <family val="2"/>
        <scheme val="minor"/>
      </rPr>
      <t xml:space="preserve">and coastal lowland rivers  </t>
    </r>
  </si>
  <si>
    <t>More significant for hospo than for tourism. Overall impacts to economy likely to be minor.</t>
  </si>
  <si>
    <t>ED55</t>
  </si>
  <si>
    <r>
      <t>Risk to tourism and hospitality due to increasing coastal erosion:</t>
    </r>
    <r>
      <rPr>
        <sz val="10"/>
        <color theme="1"/>
        <rFont val="Calibri"/>
        <family val="2"/>
        <scheme val="minor"/>
      </rPr>
      <t xml:space="preserve"> cliffs and beaches  </t>
    </r>
  </si>
  <si>
    <t>Overall impacts to economy likely to be minor.</t>
  </si>
  <si>
    <t>ED56</t>
  </si>
  <si>
    <t>Risk to tourism and hospitality due to increasing landslides and soil erosion</t>
  </si>
  <si>
    <t>Examples of minor impacts in the past (e.g. road closures to access Tararua Forest Park). Tourism a small segnment of the Region's overall economy.
Major event more likely to impact the overall economy via other industries.</t>
  </si>
  <si>
    <t>ED44</t>
  </si>
  <si>
    <r>
      <t xml:space="preserve">Risk to tourism and hospitality due to heatwaves: </t>
    </r>
    <r>
      <rPr>
        <sz val="10"/>
        <color theme="1"/>
        <rFont val="Calibri"/>
        <family val="2"/>
        <scheme val="minor"/>
      </rPr>
      <t>increasing persistence, frequency and magnitude</t>
    </r>
  </si>
  <si>
    <t>Some sensitivity for outdoor activities. Most parts of sectors have some degree of indoor climate control (e.g. bars, restaurants, indoor entertainment spaces)</t>
  </si>
  <si>
    <t>Tourism not a significant enough part of Region's economy to have a significant impact overall.</t>
  </si>
  <si>
    <t>ED47</t>
  </si>
  <si>
    <t>Minimal vulnerability Tourists typically able to move or avoid fires.
Fires more likely to occur in rural areas.</t>
  </si>
  <si>
    <t>Examples of minor impacts in the past. Tourism a small segnment of the Region's overall economy.</t>
  </si>
  <si>
    <t>ED48</t>
  </si>
  <si>
    <t>Risk to tourism and hospitality due to increased storminess and extreme winds</t>
  </si>
  <si>
    <t>Minimal vulnerability. Many attractions and hospitality venues have indoor climate control.</t>
  </si>
  <si>
    <t>ED116</t>
  </si>
  <si>
    <t>Risk to manufacturing due to coastal and estuarine flooding: increasing persistence, frequency and magnitude</t>
  </si>
  <si>
    <t>Limited vulnerability. Ability to relocate easily.</t>
  </si>
  <si>
    <t>ED117</t>
  </si>
  <si>
    <t>Risk to manufacturing due to sea-level rise and salinity stresses on brackish and aquifer systems and coastal lowland rivers</t>
  </si>
  <si>
    <t>Salinity stresses uncertain, unlikely to have meaningful impact.</t>
  </si>
  <si>
    <t>ED119</t>
  </si>
  <si>
    <t>Risk to manufacturing due to increasing landslides and soil erosion</t>
  </si>
  <si>
    <t>Historical examples of quick recovery from events.</t>
  </si>
  <si>
    <t>ED125</t>
  </si>
  <si>
    <t>Risk to information technology and creative industries due to increasing fire–weather conditions: harsher, prolonged season</t>
  </si>
  <si>
    <t>ED127</t>
  </si>
  <si>
    <t>Risk to information technology and creative industries due to coastal and estuarine flooding: increasing persistence, frequency and magnitude</t>
  </si>
  <si>
    <t>ED50</t>
  </si>
  <si>
    <r>
      <t xml:space="preserve">Risk to tourism and hospitality due to </t>
    </r>
    <r>
      <rPr>
        <sz val="10"/>
        <color theme="1"/>
        <rFont val="Calibri"/>
        <family val="2"/>
        <scheme val="minor"/>
      </rPr>
      <t>reducing</t>
    </r>
    <r>
      <rPr>
        <b/>
        <sz val="10"/>
        <color theme="1"/>
        <rFont val="Calibri"/>
        <family val="2"/>
        <scheme val="minor"/>
      </rPr>
      <t xml:space="preserve"> snow and ice cover </t>
    </r>
  </si>
  <si>
    <t>Overall sectors have limtied vulnerability. Few alpine attractions.</t>
  </si>
  <si>
    <t>Individually significant but isolated areas of reduction in economic performance (e.g. Mt Bruce and other high altitude attractions impacted).</t>
  </si>
  <si>
    <t>The region has few high altitude tourists attractions (i.e. no skii fields).</t>
  </si>
  <si>
    <t>HD52</t>
  </si>
  <si>
    <r>
      <t xml:space="preserve">Risk to existing inequities due to marine heatwaves: </t>
    </r>
    <r>
      <rPr>
        <sz val="10"/>
        <color theme="1"/>
        <rFont val="Calibri"/>
        <family val="2"/>
        <scheme val="minor"/>
      </rPr>
      <t>more persistent high summer sea temperatures</t>
    </r>
    <r>
      <rPr>
        <b/>
        <sz val="10"/>
        <color theme="1"/>
        <rFont val="Calibri"/>
        <family val="2"/>
        <scheme val="minor"/>
      </rPr>
      <t xml:space="preserve"> </t>
    </r>
  </si>
  <si>
    <t>Low income households may supplement thier diet by harvesting seafood that is effected by marine heat waves.  Food will need to be purchased, increasing the burden on households.</t>
  </si>
  <si>
    <t>Coastal communities may be affected, although exposure is difficult to determine.</t>
  </si>
  <si>
    <t xml:space="preserve">Subsitution of food is possible, other species may move in that can be taken instead. Subsitution of food may impact household spending. </t>
  </si>
  <si>
    <t xml:space="preserve">Fishing minor industry for the Region. Isolated instances of impacts for those who rely on receational fishing for substistence.
Note impact on kai moana harvesting and cultural practices captured elsewhere. </t>
  </si>
  <si>
    <t>Impact of marine heatwaves on harvested species is not well described.</t>
  </si>
  <si>
    <t>BD81</t>
  </si>
  <si>
    <t>Risk to transport (road and rail) due to reducing snow and ice cover</t>
  </si>
  <si>
    <t>Risk (opportunitiy) of reducing snow and ice disruptions to transport - e.g. Rimutaka Hill ice warnings</t>
  </si>
  <si>
    <t>Continued but reducing exposure of assets at altitude (Remutaka Hill, Wainuiomata Rd), or frost prone (Wairarapa Valley).</t>
  </si>
  <si>
    <t>Land transport activities sensitive to snowfall on roads/rail.
Opportunity to reduce inspections, road warnings, closures and de-icing/plowing activities.</t>
  </si>
  <si>
    <t>Certain.</t>
  </si>
  <si>
    <t>BD117</t>
  </si>
  <si>
    <t>Risk to communications due to reducing snow and ice cover</t>
  </si>
  <si>
    <t>Risk (opportunitiy) of reducing snow and ice loads on transmission lines on hills</t>
  </si>
  <si>
    <t>Exposure of assets at altitude only. Exposure reduces with reducing snow/ice.</t>
  </si>
  <si>
    <t>Towers and equipment boxes sensitive to snow/ice loading. Underground assets insensitive.
Opportunity to reduce inspections and de-icing maintenance.</t>
  </si>
  <si>
    <t>HD57</t>
  </si>
  <si>
    <r>
      <t>Risk to social infrastructure and amenities due to heatwaves</t>
    </r>
    <r>
      <rPr>
        <sz val="10"/>
        <color theme="1"/>
        <rFont val="Calibri"/>
        <family val="2"/>
        <scheme val="minor"/>
      </rPr>
      <t>:</t>
    </r>
    <r>
      <rPr>
        <b/>
        <sz val="10"/>
        <color theme="1"/>
        <rFont val="Calibri"/>
        <family val="2"/>
        <scheme val="minor"/>
      </rPr>
      <t xml:space="preserve"> </t>
    </r>
    <r>
      <rPr>
        <sz val="10"/>
        <color theme="1"/>
        <rFont val="Calibri"/>
        <family val="2"/>
        <scheme val="minor"/>
      </rPr>
      <t>increasing persistence, frequency and magnitude</t>
    </r>
  </si>
  <si>
    <t xml:space="preserve">Use of social infrastrucutre and amenities (e.g., schools, halls, churches) may increase or decrease if heatwaves become more frequent and persistent. May decrease becasue community facilities can't afford cooling costs. </t>
  </si>
  <si>
    <t>Parks, sports fields, pools, playgrounds may experience increased or decreased use assoicated with heat waves.</t>
  </si>
  <si>
    <t xml:space="preserve">This will depend on the facility in question e.g., pools are likely to increase while outdoor sports fields may decrease.
Facilities can be altered to accomodate changing demand. </t>
  </si>
  <si>
    <t>Unlikely to have any significant impact.</t>
  </si>
  <si>
    <t xml:space="preserve">Uncertain for NZ. Can extrapolate actions from past behaviours during warm spells. </t>
  </si>
  <si>
    <t>HD58</t>
  </si>
  <si>
    <r>
      <t xml:space="preserve">Risk to social infrastructure and amenities due to </t>
    </r>
    <r>
      <rPr>
        <sz val="10"/>
        <color theme="1"/>
        <rFont val="Calibri"/>
        <family val="2"/>
        <scheme val="minor"/>
      </rPr>
      <t>more and longer</t>
    </r>
    <r>
      <rPr>
        <b/>
        <sz val="10"/>
        <color theme="1"/>
        <rFont val="Calibri"/>
        <family val="2"/>
        <scheme val="minor"/>
      </rPr>
      <t xml:space="preserve"> dry spells </t>
    </r>
    <r>
      <rPr>
        <sz val="10"/>
        <color theme="1"/>
        <rFont val="Calibri"/>
        <family val="2"/>
        <scheme val="minor"/>
      </rPr>
      <t xml:space="preserve">and </t>
    </r>
    <r>
      <rPr>
        <b/>
        <sz val="10"/>
        <color theme="1"/>
        <rFont val="Calibri"/>
        <family val="2"/>
        <scheme val="minor"/>
      </rPr>
      <t xml:space="preserve">drought </t>
    </r>
  </si>
  <si>
    <t>Reduced ability to use community facilities  (e.g., schools, halls, churches, medical centres) due to reduced ability to secure water resources and increased competition from other economic uses.</t>
  </si>
  <si>
    <t>Exposure low due to current water policy.</t>
  </si>
  <si>
    <t xml:space="preserve">Pool use may be a problem if water resources are restricted.  
Facilities should remain useable. </t>
  </si>
  <si>
    <t>HD62</t>
  </si>
  <si>
    <r>
      <t xml:space="preserve">Risk to social infrastructure and amenities due to </t>
    </r>
    <r>
      <rPr>
        <sz val="10"/>
        <color theme="1"/>
        <rFont val="Calibri"/>
        <family val="2"/>
        <scheme val="minor"/>
      </rPr>
      <t xml:space="preserve">change in </t>
    </r>
    <r>
      <rPr>
        <b/>
        <sz val="10"/>
        <color theme="1"/>
        <rFont val="Calibri"/>
        <family val="2"/>
        <scheme val="minor"/>
      </rPr>
      <t xml:space="preserve">mean annual rainfall </t>
    </r>
  </si>
  <si>
    <t>Water sources at facilities may be reduced due to an inability to access freshwater or competition for freshwater between multiple users - see drought.</t>
  </si>
  <si>
    <t>Difficult to determine due to a lack of knowledge. Access to water is likely to be affected by a proiritisation process.</t>
  </si>
  <si>
    <t>Freshwater restrictions will impact the ability of the facillity to function.
Alterantive water supply would be needed.</t>
  </si>
  <si>
    <t>BD20</t>
  </si>
  <si>
    <t>Risk to buildings and facilities (public and private) due to higher mean water temperatures</t>
  </si>
  <si>
    <t>Risk of reduced HVAC for buildings with ground-source heating/cooling sources</t>
  </si>
  <si>
    <t xml:space="preserve">Data poor. Assume mean water and ground water temperatures will increase to similar degree (+10%) as air temperatures. Few buildings rely on water temperatures to regulate heating/cooling. </t>
  </si>
  <si>
    <t>Degree of change unlikely to affect performance of services beyond slight power increase (for cooling) offset by reduced power need for heating. Loading assumed to be well within operating range (e.g. ground source heat pumps work in heavily wintered cities and hot deserts).
Adaptive capacity high because, improvements can be made with technological advancements with end of life replacements.</t>
  </si>
  <si>
    <t>Unlikely to have a consequence at all</t>
  </si>
  <si>
    <t>ED62</t>
  </si>
  <si>
    <t>Risk to toblic services (including government, scientific research, and education) due to heatwaves: increasing persistence, frequency and magnitude</t>
  </si>
  <si>
    <t>Unlikely to be any significant direct impacts.
Potential for temporary and inconsequential decline in productivity.</t>
  </si>
  <si>
    <t>Overseas examples of public services operating in hotter conditions with limited implications.</t>
  </si>
  <si>
    <t>ED60</t>
  </si>
  <si>
    <t>Risk pu public services (including government, scientific research, and education) due pu higher mean air temperatures</t>
  </si>
  <si>
    <t>Unlikely to be any significant direct impacts.</t>
  </si>
  <si>
    <t>ED61</t>
  </si>
  <si>
    <t>Risk to toblic services (including government, scientific research, and education) due to higher mean water temperatures</t>
  </si>
  <si>
    <t>ED63</t>
  </si>
  <si>
    <t>Risk to to public services (including government, scientific research, and education) due to more and longer dry spells and drought</t>
  </si>
  <si>
    <t>ED64</t>
  </si>
  <si>
    <t>Risk to to public services (including government, scientific research, and education) due to changes in climate seasonality with longer summers and shorter winters</t>
  </si>
  <si>
    <t>ED65</t>
  </si>
  <si>
    <t>Risk to public services (including government, scientific research, and education) due toincreasing fire–weather conditions: harsher, prolonged season</t>
  </si>
  <si>
    <t>Pressure on public services to provide emergency relief.</t>
  </si>
  <si>
    <t xml:space="preserve">Dependes on location, severity and intensity of hazard event. </t>
  </si>
  <si>
    <t>ED66</t>
  </si>
  <si>
    <t>Risk to public services (including government, scientific research, and education) due toincreased storminess and extreme winds</t>
  </si>
  <si>
    <t>ED69</t>
  </si>
  <si>
    <t>Risk t0 public services (including government, scientific research, and education) due to increasing hail severity or frequency</t>
  </si>
  <si>
    <t>ED72</t>
  </si>
  <si>
    <t>Risk to public services (including government, scientific research, and education) due to sea-level rise and salinity stresses on brackish and aquifer systems and coastal lowland rivers</t>
  </si>
  <si>
    <t>SLR well understood.</t>
  </si>
  <si>
    <t>BD38</t>
  </si>
  <si>
    <t>Risk to energy due to higher mean water temperatures</t>
  </si>
  <si>
    <t>Higher mean water temperatures (including ground water) reduce the ability for HV cables to dissipate heat - leading to voltage drop and supply issues. ``</t>
  </si>
  <si>
    <t>Data poor. Assume mean water and ground water temperatures will increase to similar degree (+10%) as air temperatures. Exposure only for subsurface assets in contact with groundwater.</t>
  </si>
  <si>
    <t>Data poor. Assume sensitiveity relates to capacity, age, condition and voltage on line. Sensitivity relies on rating margins for existing assets. 
Adaptive capacity is generally moderate, however  improvements can be made with technological advancements and long term planned renewals as part of load growth (i.e. replace with higher capacity cables).</t>
  </si>
  <si>
    <t>HD72</t>
  </si>
  <si>
    <r>
      <rPr>
        <b/>
        <sz val="10"/>
        <color rgb="FF000000"/>
        <rFont val="Calibri"/>
        <family val="2"/>
      </rPr>
      <t xml:space="preserve">Risk to social infrastructure and amenities due to international influences </t>
    </r>
    <r>
      <rPr>
        <sz val="10"/>
        <color rgb="FF000000"/>
        <rFont val="Calibri"/>
        <family val="2"/>
      </rPr>
      <t xml:space="preserve">from climate change and greenhouse gas mitigation preferences </t>
    </r>
  </si>
  <si>
    <t>Support for, upkeep of, attendance at and use of social infrastructure and amenities (e.g., churches, halls and community led activities) are reduced due to the costs associated with mitigation commitments and opportunity costs experienced by households and councils.</t>
  </si>
  <si>
    <t>Presumably exposed to reduced international travel (potential consequence of mitigation policy). Some amenities are shared use with tourists who effectively partially subsidise them / business cases are founded on tourism.</t>
  </si>
  <si>
    <t>Difficult to say.</t>
  </si>
  <si>
    <t>Presumed limited impact.</t>
  </si>
  <si>
    <t>How international influences could affect social amenities uncertain.</t>
  </si>
  <si>
    <t>BD40</t>
  </si>
  <si>
    <t>Risk to energy due to more and longer dry spells and drought</t>
  </si>
  <si>
    <t>Risk to energy generation out of region with reduce rainfall to hydrodams. Risk of reduced natural washing of dust from solar panels.</t>
  </si>
  <si>
    <t>Compounding risk with increased demand during these times</t>
  </si>
  <si>
    <t>Regionwide, particular exposure in areas with hotter extremes, more heatwaves (Wairarapa) and areas.</t>
  </si>
  <si>
    <t>not really any consequence</t>
  </si>
  <si>
    <t>ED30</t>
  </si>
  <si>
    <t xml:space="preserve">Risk to pastoral farming due to higher mean air temperatures </t>
  </si>
  <si>
    <t xml:space="preserve">Exposure of element to hazard and overall exposure of economy taken into account. Relative increases in temperature from baseline not terribly significant. </t>
  </si>
  <si>
    <t>Minimal vulnerability. May cause discomfort for animals and workers.</t>
  </si>
  <si>
    <t xml:space="preserve">No comment on Miro board </t>
  </si>
  <si>
    <t>HD21</t>
  </si>
  <si>
    <r>
      <t xml:space="preserve">Risk to social cohesion and community wellbeing due to heatwaves: </t>
    </r>
    <r>
      <rPr>
        <sz val="10"/>
        <color theme="1"/>
        <rFont val="Calibri"/>
        <family val="2"/>
        <scheme val="minor"/>
      </rPr>
      <t xml:space="preserve">increasing persistence, frequency and magnitude </t>
    </r>
  </si>
  <si>
    <t>Persisitant high temperatures, especailly at night may lead to an increase in tiredness and lead to more conflicts and disputes.</t>
  </si>
  <si>
    <t>May not imapct large numbers of people.</t>
  </si>
  <si>
    <t>Temperature senstive events - outside events with no shade.
Can adapt by moving events to another time.</t>
  </si>
  <si>
    <t>Minimal impacts on social cohension.</t>
  </si>
  <si>
    <t>ED34</t>
  </si>
  <si>
    <r>
      <t xml:space="preserve">Risk to pastoral farming due to changes in climate seasonality </t>
    </r>
    <r>
      <rPr>
        <sz val="10"/>
        <color theme="1"/>
        <rFont val="Calibri"/>
        <family val="2"/>
        <scheme val="minor"/>
      </rPr>
      <t>with longer summers and shorter winters</t>
    </r>
  </si>
  <si>
    <t>Minimal impact.</t>
  </si>
  <si>
    <t>ED35</t>
  </si>
  <si>
    <r>
      <t xml:space="preserve">Risk to pastoral farming due to </t>
    </r>
    <r>
      <rPr>
        <sz val="10"/>
        <color theme="1"/>
        <rFont val="Calibri"/>
        <family val="2"/>
        <scheme val="minor"/>
      </rPr>
      <t xml:space="preserve">increased </t>
    </r>
    <r>
      <rPr>
        <b/>
        <sz val="10"/>
        <color theme="1"/>
        <rFont val="Calibri"/>
        <family val="2"/>
        <scheme val="minor"/>
      </rPr>
      <t xml:space="preserve">storminess and extreme winds </t>
    </r>
  </si>
  <si>
    <t>Limited ability to avoid. Possibility for loss of livestock due to injury or lightning strike.</t>
  </si>
  <si>
    <t>ED36</t>
  </si>
  <si>
    <t>Risk to pastoral farming due to change in mean annual rainfall</t>
  </si>
  <si>
    <t>Seasonal variations can cause minor heat stress. Reductions in produce quality.</t>
  </si>
  <si>
    <t>ED78</t>
  </si>
  <si>
    <t>Risk to insurance coverage and credit provision due to more and longer dry spells and drought</t>
  </si>
  <si>
    <t>Low exposure to this hazard.
Isurance typically not issued for drought-related events.</t>
  </si>
  <si>
    <t>Limited impacts.</t>
  </si>
  <si>
    <t>ED105</t>
  </si>
  <si>
    <t>Risk to manufacturing due to higher mean air temperatures</t>
  </si>
  <si>
    <t>ED106</t>
  </si>
  <si>
    <t>Risk to manufacturing due to higher mean water temperatures</t>
  </si>
  <si>
    <t>ED108</t>
  </si>
  <si>
    <t>Risk to manufacturing due to more and longer dry spells and drought</t>
  </si>
  <si>
    <t>Limited vulnerability. Options to manage water access.</t>
  </si>
  <si>
    <t>ED109</t>
  </si>
  <si>
    <t>Risk to manufacturing due to changes in climate seasonality with longer summers and shorter winters</t>
  </si>
  <si>
    <t>ED118</t>
  </si>
  <si>
    <t>Risk to manufacturing due to increasing coastal erosion: cliffs and beaches</t>
  </si>
  <si>
    <t>ED123</t>
  </si>
  <si>
    <t>Risk to information technology and creative industries due to higher mean air temperatures</t>
  </si>
  <si>
    <t>ED124</t>
  </si>
  <si>
    <t>Risk to information technology and creative industries due to heatwaves: increasing persistence, frequency and magnitude</t>
  </si>
  <si>
    <t>ED126</t>
  </si>
  <si>
    <t>Risk to information technology and creative industries due to increased storminess and extreme winds</t>
  </si>
  <si>
    <t>BD27</t>
  </si>
  <si>
    <t>Risk to buildings and facilities (public and private) due to reducing snow and ice cover</t>
  </si>
  <si>
    <t>Risk (opportunitiy) of reducing snow and ice. E.g. DOC huts</t>
  </si>
  <si>
    <t>Few buildings within region directly affected by snow/ice.  Exposure reduces with reducing snow/ice.</t>
  </si>
  <si>
    <t>Buildings (damaged roofs, windows, etc.
Building renewal cycles allow adaptation.</t>
  </si>
  <si>
    <t>BD44</t>
  </si>
  <si>
    <t>Risk to energy due to change in mean annual rainfall</t>
  </si>
  <si>
    <t>Regionwide, particular exposure in areas with hotter extremes and more heatwaves (Wairarapa).</t>
  </si>
  <si>
    <t>Energy distribution within Wellington Regaion relateively insensitive to mean annual rainfall as they are designed for extremes. 
Adaptive capacity is generally moderate, with improvements possible with technological advancements and meeting increased building guide restriction within periodic renewals.</t>
  </si>
  <si>
    <t>BD45</t>
  </si>
  <si>
    <t>Risk to energy due to reducing snow and ice cover</t>
  </si>
  <si>
    <t>Transmission network sensitive to any loading from snow and ice.  Underground assets insensitive. Wind turbines designed to accomodate snow/ice conditions.
Adaptive capacity is generally moderate, with improvements possible with technological advancements and meeting reduced building guide restriction within periodic renewals. Opportunity to reduce inspections and de-icing maintenance.</t>
  </si>
  <si>
    <t>BD73</t>
  </si>
  <si>
    <t>Risk to transport (road and rail) due to higher mean air temperatures</t>
  </si>
  <si>
    <t xml:space="preserve">Low exposure currently with mean temperatures ranging between 6-15°C and within operational limits and design performance criteria. </t>
  </si>
  <si>
    <t>Low sensitivity to mean temperatures.
Opportunities to adapt assets (i.e.  chipseal mix design, tension easing programmes) as part of periodic renewal cycles.</t>
  </si>
  <si>
    <t>BD77</t>
  </si>
  <si>
    <t>Risk to transport (road and rail) due to changes in climate seasonality with longer summers and shorter winters</t>
  </si>
  <si>
    <t>Gradual increase in exposure across region with lengthening summers and shorter winters.</t>
  </si>
  <si>
    <t>&gt;Higher need for HVAC facilities in stations, vehicles
&gt;Long spells of dry weather leads to dusty roads that become very slippery following any rainfall (think Las Vegas or California conditions).
&gt;Road surfaces would need redesigning to adjust for such conditions. 
Adaptive opportunities to increase maintenance, replace assets with more robust design (pavement mix).</t>
  </si>
  <si>
    <t>BD80</t>
  </si>
  <si>
    <t>Risk to transport (road and rail) due to change in mean annual rainfall</t>
  </si>
  <si>
    <t>Gradual increase in exposure across region with increases/decreases to annual rainfall. % change within 10% throughout region (either more - west, or less east).</t>
  </si>
  <si>
    <t>&gt; Road and rail networks within Wellington Regaion relateively insensitive to mean annual rainfall as they are designed for extremes. Some exposure of low-lying roads in swampy areas which are already exposed to elevated water levels (Lake Wairarapa).
&gt; Higher water table makes it harder to get rid of the water.  Soak pits, more water into beow ground infrastructure i.e. subways and underpasses.
&gt; Adaptively managed through periodic redesigns which consider extremes and baseline levels, inclusion of pumping.</t>
  </si>
  <si>
    <t>BD92</t>
  </si>
  <si>
    <t>Risk to solid waste management due to higher mean water temperatures</t>
  </si>
  <si>
    <t>Risk to landfills emitting non-compliant discharges due to rising groundwater temperatures affecting decomposition processes</t>
  </si>
  <si>
    <t>Data poor. Assume mean water and ground water temperatures will increase to similar degree (+10%) as air temperatures. Exposure only for unlined (i.e. historic) landfills.</t>
  </si>
  <si>
    <t>&gt;Communities with limited access can be isolated - Stokes Valley, Wainuiomata, Easter Bays, U.Hutt to L.Hutt.
Impractical to exhume and re-line closed landfills. Possible options to treat effluent at capture points to reduce downstream effects.</t>
  </si>
  <si>
    <t>BD127</t>
  </si>
  <si>
    <t>Risk to drinking water due to higher mean air temperatures</t>
  </si>
  <si>
    <t>Risk of contamination from the substances released from sediments and significant bacterial growth</t>
  </si>
  <si>
    <t>Risk to drinking water consumers (business and private)</t>
  </si>
  <si>
    <t>Increasing potential for contamination with warmer temperatures.</t>
  </si>
  <si>
    <t>Moderate sensitivity to mean temperatures.
Opportunities to adapt assets (i.e.  Treatment, filtration) as part of periodic renewal cycles. Strict guidelines for water supply.</t>
  </si>
  <si>
    <t>BD128</t>
  </si>
  <si>
    <t>Risk to drinking water due to higher mean water temperatures</t>
  </si>
  <si>
    <t>Risk of compromised water quality due to higher water temperatures leading to an increase in algae growth (i.e. cyanotoxins)</t>
  </si>
  <si>
    <t>Public health</t>
  </si>
  <si>
    <t>Data poor. Assume mean water and ground water temperatures will increase to similar degree (+10%) as air temperatures. Not all treatment plants have the required treatment processes so impact will be variable but limited to plants with limited treatment - such as older plants, smaller communities, rural areas.</t>
  </si>
  <si>
    <t>Data poor. Assume sensitivity relates to age of WTP, treatment process type and reliance source of water take (deep groundwater likely to have colder temps and less effect from climate change).
Adaptive capacity high because, improvements can be made with technological advancements with end of life replacements.</t>
  </si>
  <si>
    <t>BD146</t>
  </si>
  <si>
    <t>Risk to stormwater infrastructure due to higher mean water temperatures</t>
  </si>
  <si>
    <t xml:space="preserve">Risk of compromised water effluent quality due to higher water temperatures leading to an increase in algae growth (i.e. cyanotoxins) </t>
  </si>
  <si>
    <t>Data poor. Assume mean water and ground water temperatures will increase to similar degree (+10%) as air temperatures. Exposure distributed around region for all existing SW treatment.</t>
  </si>
  <si>
    <t>Data poor. Assume sensitivity relates to age of SW treatment process and type.
Low adaptive capacity due to vast network, costly upgrades and permanent nature.</t>
  </si>
  <si>
    <t>BD164</t>
  </si>
  <si>
    <t>Risk to wastewater infrastructure due to higher mean water temperatures</t>
  </si>
  <si>
    <t>Risk of reduced treated effluent quality due to higher water temperatures</t>
  </si>
  <si>
    <t>Data poor. Increasing potential for reduced performance from warmer water temperatures changing bioligical decomposition processes. Exposure concentrated at critical wastewater assets with biological treatment process (WWTP).</t>
  </si>
  <si>
    <t>Biological processes affected by mean temperatures and extreme temperatures.
Changes in operational configuration of the wastewater plants treatment process can compensate for higher water temperatures whcih increase the reaction rates in the biological treatment processes.</t>
  </si>
  <si>
    <t>BD167</t>
  </si>
  <si>
    <t>Risk to wastewater infrastructure due to changes in climate seasonality with longer summers and shorter winters</t>
  </si>
  <si>
    <t>Risk of reduced treatment efficiency and network performance due to longer summers through reduced dilution (no SW inflows) and vegetation interuption (roots in pipes)</t>
  </si>
  <si>
    <t>Non compliance and uncontrolled discharges. Blockages and overflows when drought breaks</t>
  </si>
  <si>
    <t xml:space="preserve">Entire region to see longer summers, increasing over the century. </t>
  </si>
  <si>
    <t>Sensitivities include, blockages, siltation, increased contaminants and odour.
Adaptive capacity of physical network is low due to vast network and permanent nature. Opportunities to adapt operational configuration at WWTPs during asset renewal within existing processes.</t>
  </si>
  <si>
    <t>BD170</t>
  </si>
  <si>
    <t>Risk to wastewater infrastructure due to change in mean annual rainfall</t>
  </si>
  <si>
    <t>Risk of reduced treatment efficiency and network performance due to change in inflows over time</t>
  </si>
  <si>
    <t>Generally low sensitivity as assets and operations more affected by extremes. Sensitivities include, blockages, siltation, increased contaminants and odour.
Opportunities to adapt operational configuration at WWTPs during asset renewal within adjusting existing process controls to manage change in rainfall and intake load concentrations.</t>
  </si>
  <si>
    <t>BD172</t>
  </si>
  <si>
    <t>Risk to wastewater infrastructure due to increasing hail severity or frequency</t>
  </si>
  <si>
    <t>Risk of damage to outdoor WWTP facilities (buildings) and ancillary equipment (lights, antennae) and process equipment (dewatering geotextile tube)</t>
  </si>
  <si>
    <t>Exposure spatially concentrated where hail falls, and during thunderstorms. Exposure increases with increasing hail severity and frequency. Low exposure throughout as only above ground assets exposed which are at spatially sparse WWTP sites and pump stations.</t>
  </si>
  <si>
    <t>Equipment and buildings are currently designed to withstand a reasonable degree of hail impact. Potential non-compliant discharges if key equipment damaged.
Equipment can be repaired, or replaced with improved designs (if available). Insurance a role in adaptation and recovery.</t>
  </si>
  <si>
    <t>ED73</t>
  </si>
  <si>
    <t>Risk to public services (including government, scientific research, and education) due to increasing coastal erosion: cliffs and beaches</t>
  </si>
  <si>
    <t>ED74</t>
  </si>
  <si>
    <t>Risk to public services (including government, scientific research, and education) due to increasing landslides and soil erosion</t>
  </si>
  <si>
    <t>BD1</t>
  </si>
  <si>
    <t>Only councils with Airports and Seaports</t>
  </si>
  <si>
    <t>Risk to airports and seaports due to higher mean air temperatures</t>
  </si>
  <si>
    <t>Risk to occupants and activities within airport and seaport buildings and facilities due to higher mean air temperatures.</t>
  </si>
  <si>
    <t>Health and safety risk with increased discomfort for building, outdoor workers, machinery workers, users and occupants. Higher energy consumption to maintain comfortable working temperatures</t>
  </si>
  <si>
    <t xml:space="preserve">All airport and seaport facilities exposed to higher mean temperatures, which currently has low exposure.
</t>
  </si>
  <si>
    <t xml:space="preserve">Facilites and operations relatively insensitive to mean temperature changes. Pavement sensitivities relate to temperature extremes more than mean temps.
Facility HVAC upgrades with building cycle renewals to cope with higher temperatures. </t>
  </si>
  <si>
    <t>Impact to aircraft performance is not deemed material.
Use of adaptation measures is expected to mitigate any impact of temperature increase on terminal climate controls..</t>
  </si>
  <si>
    <t>ED43</t>
  </si>
  <si>
    <t>Risk to tourism and hospitality due to higher mean water temperatures</t>
  </si>
  <si>
    <t>Loss of marine life due to higher mean water temperatures, reduces attractiveness of the region as a tourist destination.</t>
  </si>
  <si>
    <t>Marine reserves and associated tourist activites a very minor part of industry.
Note direct/indirect risk to marine life captured in natural domain.</t>
  </si>
  <si>
    <t>Marine reserves most sensitive. Overall limited sensitivity.</t>
  </si>
  <si>
    <t>Impact on tourism likely to be negligible.</t>
  </si>
  <si>
    <t>Marine tourism not a significant enough part of overall industry in the region.</t>
  </si>
  <si>
    <t>ED57</t>
  </si>
  <si>
    <t>Risk to tourism and hospitality due to marine heatwaves: more persistent high summer sea temperatures</t>
  </si>
  <si>
    <t>Impact likely to be negligible.</t>
  </si>
  <si>
    <t>HD79</t>
  </si>
  <si>
    <r>
      <t xml:space="preserve">Risk to cultural heritage due to </t>
    </r>
    <r>
      <rPr>
        <sz val="10"/>
        <color theme="1"/>
        <rFont val="Calibri"/>
        <family val="2"/>
        <scheme val="minor"/>
      </rPr>
      <t>increased</t>
    </r>
    <r>
      <rPr>
        <b/>
        <sz val="10"/>
        <color theme="1"/>
        <rFont val="Calibri"/>
        <family val="2"/>
        <scheme val="minor"/>
      </rPr>
      <t xml:space="preserve"> storminess and extreme winds  </t>
    </r>
  </si>
  <si>
    <t>Indigenous biodiversity/ taonga/tīpuna, valued buildings, marae, cultural assets and waahi tapu damged or lost due to storms and extreme wind. Impact on public art and cultural events and practices.</t>
  </si>
  <si>
    <t>Impacts temporary,  damage to buildings can be repaired, events can be postponed.
Adaptive options available, region is used to these type of events.</t>
  </si>
  <si>
    <t>Communites in region already well adapted to high winds. Unlikely to be significant impacts.</t>
  </si>
  <si>
    <t>Community already experiencing winds and storms so impacts known.</t>
  </si>
  <si>
    <t>OND26</t>
  </si>
  <si>
    <t>Opportunity</t>
  </si>
  <si>
    <r>
      <rPr>
        <sz val="10"/>
        <color rgb="FF000000"/>
        <rFont val="Calibri"/>
        <family val="2"/>
      </rPr>
      <t xml:space="preserve">Opportunity for terrestrial and forest, ecosystems, services and processes from a change in </t>
    </r>
    <r>
      <rPr>
        <b/>
        <sz val="10"/>
        <color rgb="FF000000"/>
        <rFont val="Calibri"/>
        <family val="2"/>
      </rPr>
      <t xml:space="preserve">mean annual rainfall </t>
    </r>
  </si>
  <si>
    <t>Altered distribution, composition and extent of terrestrial ecosystems.</t>
  </si>
  <si>
    <t>inter-species dependencies</t>
  </si>
  <si>
    <t>Balance between benefits to native and increased pest burden still to be explored.</t>
  </si>
  <si>
    <t>OED46</t>
  </si>
  <si>
    <r>
      <t xml:space="preserve">Opportunity for tourism and hospitality sectors due to changes in climate seasonality </t>
    </r>
    <r>
      <rPr>
        <sz val="10"/>
        <color theme="1"/>
        <rFont val="Calibri"/>
        <family val="2"/>
        <scheme val="minor"/>
      </rPr>
      <t>with longer summers and shorter winters</t>
    </r>
  </si>
  <si>
    <t>Minor increase in productivity for the tourism and hospo sectors. Change not enough to be significant.</t>
  </si>
  <si>
    <t>Tourism not a big enough part of Region's economy to have a significant impact overall.</t>
  </si>
  <si>
    <t>OHD5</t>
  </si>
  <si>
    <r>
      <t xml:space="preserve">Opportunity to human health due to changes in climate seasonality </t>
    </r>
    <r>
      <rPr>
        <sz val="10"/>
        <color theme="1"/>
        <rFont val="Calibri"/>
        <family val="2"/>
        <scheme val="minor"/>
      </rPr>
      <t>with longer summers and shorter winters</t>
    </r>
  </si>
  <si>
    <t>Longer summers and shorter winters may improve recreational oppotunities and decrease winter illnesses and health problems associated with colder temperatures.</t>
  </si>
  <si>
    <t>Improved wellbeing.</t>
  </si>
  <si>
    <t>More recreational opportunities improves wellbeing. New crop varieties possible.</t>
  </si>
  <si>
    <t>Minor impact on impvoved quality of life and mental health.</t>
  </si>
  <si>
    <t>OED1</t>
  </si>
  <si>
    <t>Opportunity to forestry due to higher mean air temperatures</t>
  </si>
  <si>
    <t>Higher mean air temperatures likely to have a positive effect on plantation growth (lengthened growing season).</t>
  </si>
  <si>
    <t>Expected to have minor predominantly positive impact on growth.</t>
  </si>
  <si>
    <t>Modelled growth reasonably well understood for radiata pine. Less well understood for other species.</t>
  </si>
  <si>
    <t>OHD2</t>
  </si>
  <si>
    <t>Opportunity to human health due to higher mean water temperatures</t>
  </si>
  <si>
    <t>Water temperatures are warmer and more pleasant for recreation.</t>
  </si>
  <si>
    <t>A longer recreational swimming season for the region will have minor impacts on wellbing.</t>
  </si>
  <si>
    <t>A longer recreational swimming season for the region will have minor positive impacts on wellbing.</t>
  </si>
  <si>
    <t>Can be extrapolated from international examples of warmer water temps.</t>
  </si>
  <si>
    <t>OED49</t>
  </si>
  <si>
    <t>Development of new attractions and events not reliant on outdoors</t>
  </si>
  <si>
    <t>Unlikely to have a significant impact on Region's overall economy.</t>
  </si>
  <si>
    <t>OHD19</t>
  </si>
  <si>
    <t>Opportunity to social cohesion and community wellbeing due to higher mean air temperatures</t>
  </si>
  <si>
    <t xml:space="preserve">High air temperature leads to more time avaialable for community activities and socialising outside. </t>
  </si>
  <si>
    <t>Large areas of the region may experience an increase in average air temperatures, although these may not be large.</t>
  </si>
  <si>
    <t xml:space="preserve">
</t>
  </si>
  <si>
    <t>It is unclear if greater social cohesion is a result of warmer air temperatures.</t>
  </si>
  <si>
    <t>Not measured, but could be extrapolated from warmer regions and overseas behaviour in warmer climates.</t>
  </si>
  <si>
    <t>OHD9</t>
  </si>
  <si>
    <t xml:space="preserve">Reducing snow and ice cover </t>
  </si>
  <si>
    <r>
      <t xml:space="preserve">Opportunity to human health due to </t>
    </r>
    <r>
      <rPr>
        <sz val="10"/>
        <color theme="1"/>
        <rFont val="Calibri"/>
        <family val="2"/>
        <scheme val="minor"/>
      </rPr>
      <t>reducing</t>
    </r>
    <r>
      <rPr>
        <b/>
        <sz val="10"/>
        <color theme="1"/>
        <rFont val="Calibri"/>
        <family val="2"/>
        <scheme val="minor"/>
      </rPr>
      <t xml:space="preserve"> snow and ice cover</t>
    </r>
  </si>
  <si>
    <t>Opportunity presented by reduced snow and ice cover in the region and beyond  is assocated with an decrease in cold days due to cold southerly blowing in accross the South Island.  Potential for less cold related illnesses or deaths.</t>
  </si>
  <si>
    <t>Less health problems assocated with cold temperatures in winter.</t>
  </si>
  <si>
    <t>Southerly brings cold weather to the region as a whole, but the reduction in temperature may not be significant.</t>
  </si>
  <si>
    <t>Insignificant positive effect on health outcomes (due to less cold).</t>
  </si>
  <si>
    <t>OED42</t>
  </si>
  <si>
    <t>Opportunity to tourism due to higher mean air temperatures</t>
  </si>
  <si>
    <t>Higher mean air temperatures make region a more attractive tourist location.</t>
  </si>
  <si>
    <t xml:space="preserve">Temperature change from baseline not signficant. </t>
  </si>
  <si>
    <t>Impact on tourism likely to be negligible. Temp change not significant.</t>
  </si>
  <si>
    <t>Temp change not significant enough.</t>
  </si>
  <si>
    <t>OED57</t>
  </si>
  <si>
    <t>Opportunity for tourism and hospitality to benefit from marine heatwaves: more persistent high summer sea temperatures</t>
  </si>
  <si>
    <t>Tourism not significant enough part of Region's overall economy to have a significant impact.</t>
  </si>
  <si>
    <t>Additional description</t>
  </si>
  <si>
    <t>The relative lack of evidence of contemporary change suggests the most visible impacts of climate change ecosystems will become apparent through the reduced ability of ecosystems and species to recover from disturbance events.</t>
  </si>
  <si>
    <t>Exotic species that prefer more arid conditions may be less competitive - eg/succulents in coastal conditions: this would be a blessing!</t>
  </si>
  <si>
    <r>
      <t xml:space="preserve">Risk to freshwater ecosystems, services and processes due to Increasing </t>
    </r>
    <r>
      <rPr>
        <b/>
        <sz val="10"/>
        <color rgb="FF000000"/>
        <rFont val="Calibri"/>
        <family val="2"/>
      </rPr>
      <t>landslides and soil erosion</t>
    </r>
  </si>
  <si>
    <t>Severe and sudden changes result in  displacement, injury, mortality and damage to native species</t>
  </si>
  <si>
    <t>Change in species composition and distribution within the region</t>
  </si>
  <si>
    <t>Change in species physiology in response to increasing air temps likely to result in a change in the distribution and reproductive success. Increase competition from pest species.</t>
  </si>
  <si>
    <t>Substantive changes in marine biodiversity related to temp driven ocean chemistry</t>
  </si>
  <si>
    <t xml:space="preserve">Increased temperatures pose a significant risk to New Zealand's sub-alpine ecosystems and species, particularly in locations where there is limited opportunity for upslope migration or longer distance dispersal to more suitable habitats. </t>
  </si>
  <si>
    <t>Increased frequency of wildfires will pose perhaps the most severe and tangible threat to ecosystems and species in eastern and northern New Zealand, due to the degree of devastation that can occur during these events. Wildfires have generally not been a major influence on New Zealand’s ecosystems and species, resulting in low selection pressures for fire adaptation (Perry et al, 2014)</t>
  </si>
  <si>
    <t>More frequent extreme and moderate climatic events will inevitably have direct and potentially substantial impacts on New Zealand’s indigenous ecosystems and species. It is likely these events will interact with and intensify the effects of prevailing natural disturbance regimes. Predicting the exact impact of more frequent extreme events is problematic, despite our partial understanding of the roles already played by disturbance in some indigenous ecosystems. This is due to both the difficulty in forecasting when and where extreme events will occur, and the highly variable impacts that extreme events can have on ecosystems and species.</t>
  </si>
  <si>
    <t>Severe and sudden changes result in flushing out of species, displacement, injury, mortality and damage to native species.</t>
  </si>
  <si>
    <t>Drought likely to cause  incl mortality / decline in species abundance  and distribution within the region. Loss of food resources, Reduced carrying capacity</t>
  </si>
  <si>
    <t>Substantive changes in marine biodiversity are likely to occur including changes in the species composition and distribution</t>
  </si>
  <si>
    <t>The relative lack of evidence of contemporary change in forest composition and species range adjustments suggests the most visible impacts of climate change on indigenous forest ecosystems will become apparent through the reduced ability of ecosystems and species to recover from disturbance events.</t>
  </si>
  <si>
    <t>Severe and sudden changes in river flows result in flushing out of fw species, displacement, injury, mortality and damage to native species.</t>
  </si>
  <si>
    <t>Modelling indicates that an increase of 3 degrees Celsius in mean annual temperatures may eventually result in the extinction of up to 300 of New Zealand’s indigenous vascular plant species, approximately half the species recorded as occurring in sub-alpine environments. This warming of 3 degrees would also result in the loss of 81 out of 87 sub-alpine habitat islands in the North Island, and 273 of 354 subalpine islands in the South Island. Surviving islands are likely to also become further fragmented (Halloy and Mark, 2003).</t>
  </si>
  <si>
    <t>Heat stress likely to cause behavioural and physiological response incl mortality / decline in species abundance  and distribution within the region</t>
  </si>
  <si>
    <t>However, lack of contemporary evidence of treeline adjustments in response to recent warming may indicate a relatively high degree of stasis in current ecosystem boundaries. This suggests that distributional adjustments may be relatively slow, provided extreme events do not cause widespread mortality among current occupants of the sub-alpine zone. The resulting disequilibrium between climate and the distributions of ecosystems and species may reduce resilience to disturbance, with increased risks of invasion by introduced species with greater dispersal ability and/or environmental tolerances</t>
  </si>
  <si>
    <t>Loss / alteration of terrestrial ecosystems through water potential deficits and associated reduction in ecosystems services (e.g. nectar production).</t>
  </si>
  <si>
    <t>Climate change is predicted to alter annual and seasonal rainfall distribution, which, combined with higher temperatures and increased windiness, will affect the moisture status of many of New Zealand’s freshwater wetland ecosystems and species, particularly those of lowland wetlands in eastern and northern parts of New Zealand</t>
  </si>
  <si>
    <t>Competing priorities in policy context to prioritise ecosystem services for humans vs protection of inherent biodiversity values</t>
  </si>
  <si>
    <t>Change in species composition and distribution of threatened and rare species species within the region</t>
  </si>
  <si>
    <t>Severe and sudden changes result in  displacement, injury, mortality and damage to native species.</t>
  </si>
  <si>
    <t xml:space="preserve">Altering of hydrology through surface and groundwater recharge.  </t>
  </si>
  <si>
    <t xml:space="preserve"> Increased temperatures are likely to have a more muted effect, but are likely to lead to some changes in the distributions of both indigenous and problematic introduced species (Robertson et al, 2016). New Zealand’s non-migratory fish species will be more sensitive to changes in temperature than migratory ones, because of their more restricted dispersal ability (McGlone and Walker, 2011).</t>
  </si>
  <si>
    <t>Reproductive biology of many species are dependent on seasonal changes in temperature including fruiting and flowering of plants, fauna breeding and behaviour (torpor etc). Changes in seasonal length alter biology and inter-species dependencies.  This includes for pest species which can further excerbate pressures on natives e.g. wasps</t>
  </si>
  <si>
    <t>Rainfall is a key ecological driver of flora and fauna distribution.  It results in alteration of species composition and structure.</t>
  </si>
  <si>
    <t>Risks to the long-term composition and stability of indigenous forest ecosystems, due to changes in temperature, rainfall, wind and drought.</t>
  </si>
  <si>
    <t>The east coasts are likely to be more sensitive to climate change-induced coastal inundation and erosion, reflecting their currently low-wave exposure, low-tidal range, and deficits in sediments near tidal inlets. By contrast, the west coasts of both islands have a lower sensitivity due to their exposure to high-wave energy (Rouse et al, 2017).Natural responses to these risks will be impeded in many locations by existing high-intensity human use and development in the coastal zone, particularly where there is coastal squeeze (Rouse et al, 2017).</t>
  </si>
  <si>
    <t>Salinity intrusions, altered patterns of flow variability, gradual change in rainfall and water temperatures, and an increase in the frequency and intensity of more severe extreme weather events.Saline water intrusion into fw wetlands and regime shifts in shallow lowland lakes are likely to significantly and mostly irreversibly alter ecosystem composition and function.</t>
  </si>
  <si>
    <t>Positive benefits of extended breeding season for some taxa.  This may buffer some reproductive constraints allowing for more resilience in populations</t>
  </si>
  <si>
    <t>increase in mean annual rainfall: Native and exotics may both do better...could be beneficial for the region in general. But, greater growth all round will mean more work for pest control activities, and in times when there may be less days per year of suitable conditions for such work.</t>
  </si>
  <si>
    <t>Vulnerability comments</t>
  </si>
  <si>
    <t>First-pass Impact Rating*</t>
  </si>
  <si>
    <t>Imapct comments</t>
  </si>
  <si>
    <t>Uncertainty rating</t>
  </si>
  <si>
    <t>Uncertainty comments</t>
  </si>
  <si>
    <t>Exposure Comments</t>
  </si>
  <si>
    <t>First-pass Impact rating*</t>
  </si>
  <si>
    <t xml:space="preserve">&gt; Multiple urban areas around Region positioned near coasts with erosion potential.
&gt; Kāpiti Coast (all coastal), HCC Eastern Bays, PCC coastal/harbour bays (6 key areas), WCC South Coast, Wairarapa small coastal communities (Castlepoint, Mataikona, Riversdale, Ākitio).
&gt; Areas of accretion should be acknowledged so focus can be on actual areas of erosion.
</t>
  </si>
  <si>
    <t>Can result in severe but isolated instances of irreversibe damage, condemed buildings, loss of land area. Regional impact with most Councils experiencing some impact to Economy, Community and lifestyle and the economic cost of the build assets themselves. Impact to all councils with coastal suburbs (incl KCDC, WCC, PCC, HCC, SWDC)  around the Wellington Region coastal fringe.</t>
  </si>
  <si>
    <t>Regional stagnation such that businesses are unable to thrive (event based).
Severe and growing decline in services (i.e. transport access)
Decline in community and lifestyle through repeated and widespread disruptions (e.g. HB Gabrielle example)</t>
  </si>
  <si>
    <t xml:space="preserve"> in the tool also? Would be good to tell Jamuna we are on to that</t>
  </si>
  <si>
    <t>Buildings highly sensitive to persistent and ongoing flooding in these coastal areas - event based flooding as major driver but compounded by baseline shifts. Repairs and rebuilds &gt; months to years, or irrecoverable for low-lying areas.
Impacts on Economy, Community and lifestyle with retreat away from coastal flooding areas. Potential Environmental damage during events from uncontrolled releases of building material and pollutants. Major cost to rebuild/repair/replace</t>
  </si>
  <si>
    <t>Unnamaged impacts spreading across Economy, Community and lifestyle, with repositioning of investment in property "where am I safe to build?", Impacts on all suburbs of all councils in hilly regions.  Built Impacts in condemnation of building and unrecoverable damage. Refernce to Auckland's coastal clifftop properties.</t>
  </si>
  <si>
    <t>Failure of river and flood defences would see impacts on floodplains and valley floor communities. Impacts to Economy with reduced investment in at-risk areas, impacts to Community and lifestyle in impacted areas. Rebuilds &gt;months to years depending on event. Reference to Hawkes Bay Gabrielle with impacts ongoing. Widespread impacts across region as most Councils have major settlements on floodplains and reliant on flood defences.</t>
  </si>
  <si>
    <t>Severe and region-wide decline in services and quality of life.
Regional economic effects such that businesses are unable to function if key transport linkages are knocked out (E.g. 6 weeks exTC Gabrielle)
Severe and growing decline in services from local scales (e.g. local roads, isolation of communities) and at regional scale (i.e. public transport, intra-region freight, inter region freight)
Decline in community and lifestyle through repeated and widespread disruptions- to transport, supply chains and  (e.g. HB Gabrielle example)</t>
  </si>
  <si>
    <t>Severe, growing and irreversble impacts on transport at coastal fringe - wide decline in services and quality of life. Mitigated by adaptive capacity to protect/upgrade in place.
Regional economic effects such that businesses are unable to function if key transport linkages (SH1/2, SH58/59, Kiwirail Coastal route, Interislander, Cobham Drive are knocked out (E.g.  closure of Ngauranga to Petone Railway line dueing June 2013 storm event.)
Severe and growing decline in transport system services from local scales (e.g. local roads, isolation of communities) and at regional scale (i.e. public transport, intra-region freight, inter region freight)
Decline in community and lifestyle through repeated and widespread disruptions- to transport, supply chains and physical property itself (e.g. HB Gabrielle example)</t>
  </si>
  <si>
    <t>Buildings highly sensitive to flooding  with widespread impacts across region as most Councils have major settlements on floodplains and reliant on flood defences. Reference to Hawkes Bay Gabrielle with impacts ongoing.
Can result in severe but isolated instances of irreversibe damage, condemed buildings, loss of land area.
Regional impact with most Councils experiencing some impact to Economy, Community and lifestyle and the economic cost of the build assets themselves. Impact to all councils with flood plains/valley floor suburbs (incl KCDC, WCC, PCC, HCC, SWDC) in addition to low-lying coastal areas.</t>
  </si>
  <si>
    <t>Service restoration of seawall/revetment failure often takes  months or longer depending on storms and initial asset condition.
Unavoidable impacts on community and lifestyle (quality of life) with increasing failures compounding with rising sea-levels.
Localised impacts only in areas where failure occurs - low-potential for region-wide impacts as events are typically on E, S or W coast at any one time.</t>
  </si>
  <si>
    <t xml:space="preserve">All water flows to the ocean. SLR and coastal flooding will see impacts from incremental, irreversable interruption to SW drainage with upstream impacts on environment (uncontrolled backing up/discharges), increasing damage to systems and treatment at the coast. Eventual service restoration but &gt; month in severe floods. Irreversable decline in system performance from rising sea-level and reducing head in system. Greatest impacts nearest to the coast and where system have low head.  </t>
  </si>
  <si>
    <t>Limited defenses and difficult to restore (may be more than 3 weeks)
Environmental impacts if uncontrolled releases, potential prosecution, effects on community wellbeing for nearby areas.
Cost associated with reinstatement/repairs
Impacts not regionwide - only in areas with landfill/contaminated land near the coast.</t>
  </si>
  <si>
    <t xml:space="preserve">Service restoration of seawall/revetment failure often takes  months or longer depending on storms and initial asset condition.
Unavoidable impacts on community and lifestyle (quality of life) with increasing failures compounding with rising sea-levels.
Localised impacts only in areas where failure occurs - low-potential for region-wide impacts as events are typically on E, S or W coast at any one time.
</t>
  </si>
  <si>
    <t xml:space="preserve">Service restoration within 2-3 weeks. Repair to damaged seawalls for example.
Localised impacts at junction of river/coast, impacts to defences and the land/property they protect.
</t>
  </si>
  <si>
    <t>General appreciable decline in transport systems and services for near-coast assets. 
Severe, growing and irreversble impacts on transport at coastal fringe - wide decline in services and quality of life. Mitigated by adaptive capacity to protect/upgrade in place.
Regional economic effects such that businesses are unable to function if key transport linkages (SH1/2, SH58/59, Kiwirail Coastal route, Interislander, Cobham Drive are knocked out (E.g. closure of Ngauranga to Petone Railway line during June 2013 storm event.)
Severe and growing decline in transport system services from local scales (e.g. local roads, isolation of communities) and at regional scale (i.e. public transport, intra-region freight, inter region freight)
Decline in community and lifestyle through repeated and widespread disruptions- to transport, supply chains and physical property itself (e.g. HB Gabrielle example)</t>
  </si>
  <si>
    <t>Isolated but noticeable examples of decline in services and isolated instances of public administration being under severe pressure</t>
  </si>
  <si>
    <t xml:space="preserve">General appreciable decline in services.
</t>
  </si>
  <si>
    <t>Weighting</t>
  </si>
  <si>
    <t>Weighted risk score. Weighting : Low (1), Moderate (2), High (3), Extreme (4)</t>
  </si>
  <si>
    <t>Normalised weighted risk</t>
  </si>
  <si>
    <t>Number of climate hazards</t>
  </si>
  <si>
    <t>Risk count: Present day</t>
  </si>
  <si>
    <t>Risk count: Mid 
2050
RCP4.5</t>
  </si>
  <si>
    <t>Risk count: Mid 
2050
RCP8.5</t>
  </si>
  <si>
    <t>Risk count: Mid 
2090
RCP4.5</t>
  </si>
  <si>
    <t>Risk count: Mid 
2090
RCP8.5</t>
  </si>
  <si>
    <t>Max at extreme (4)</t>
  </si>
  <si>
    <t>Blank</t>
  </si>
  <si>
    <t>Count check</t>
  </si>
  <si>
    <t>Proposed compounding risk score</t>
  </si>
  <si>
    <t>&gt;3</t>
  </si>
  <si>
    <t>Risk assessment workbook for climate risks (Adapted from TCFD climate risk guidance)</t>
  </si>
  <si>
    <t>Workshop Materiality</t>
  </si>
  <si>
    <t>Short term (present-2028)</t>
  </si>
  <si>
    <t>Medium term (2031-2050)
RCP2.6</t>
  </si>
  <si>
    <t>Long term (2081-2100)
RCP2.6</t>
  </si>
  <si>
    <t>T1</t>
  </si>
  <si>
    <t>Transition</t>
  </si>
  <si>
    <t>Exacerbated social inequity due to inequitable outcomes from climate mitigation</t>
  </si>
  <si>
    <t>Climate mitigation policies could lead to inequitable outcomes due to varying abilities to mitigate across the region, further disadvantaging the Wellington region’s most vulnerable communities. 
Even a transition that limits warming could be achieved through inequitable policies that leave people behind.</t>
  </si>
  <si>
    <t>Exacerbation of existing inequalities from Council policies could also have cascading effects, including disparate educational impacts, decreased access to work, and increased mental illness and addiction.</t>
  </si>
  <si>
    <t>T2</t>
  </si>
  <si>
    <t>Exacerbated social inequity due to inequitable outcomes from climate adaptation</t>
  </si>
  <si>
    <t>Climate adaptation policies could lead to inequitable outcomes due to varying abilities to adapt across the region and disproportionate concentration of adaptation efforts across the region, further disadvantaging the Wellington region’s most vulnerable communities. Even a transition that limits warming could be achieved through inequitable policies that leave people behind.</t>
  </si>
  <si>
    <t>T3</t>
  </si>
  <si>
    <t>Lack of funding and investment in climate mitigation</t>
  </si>
  <si>
    <r>
      <t xml:space="preserve">Climate change </t>
    </r>
    <r>
      <rPr>
        <b/>
        <i/>
        <sz val="10"/>
        <color theme="1"/>
        <rFont val="Calibri"/>
        <family val="2"/>
        <scheme val="minor"/>
      </rPr>
      <t>mitigation</t>
    </r>
    <r>
      <rPr>
        <i/>
        <sz val="10"/>
        <color theme="1"/>
        <rFont val="Calibri"/>
        <family val="2"/>
        <scheme val="minor"/>
      </rPr>
      <t xml:space="preserve">  requires massive investment to fund infrastructure and public services. </t>
    </r>
  </si>
  <si>
    <t xml:space="preserve">Continued lack of investment could significantly delay decisive action, with Councils reacting to climate-related impacts rather than taking a strategic and proactive approach. </t>
  </si>
  <si>
    <t>T4</t>
  </si>
  <si>
    <t>Lack of funding and investment in climate  adaptation</t>
  </si>
  <si>
    <r>
      <t xml:space="preserve">Climate change mitigation </t>
    </r>
    <r>
      <rPr>
        <b/>
        <i/>
        <sz val="10"/>
        <color theme="1"/>
        <rFont val="Calibri"/>
        <family val="2"/>
        <scheme val="minor"/>
      </rPr>
      <t>adaptation</t>
    </r>
    <r>
      <rPr>
        <i/>
        <sz val="10"/>
        <color theme="1"/>
        <rFont val="Calibri"/>
        <family val="2"/>
        <scheme val="minor"/>
      </rPr>
      <t xml:space="preserve"> requires massive investment to fund infrastructure and public services. </t>
    </r>
  </si>
  <si>
    <t>T5</t>
  </si>
  <si>
    <t>Urban transport risk due to climate mitigation e.g., transport poverty, insufficient public transport, increased need for electricity due to Evs</t>
  </si>
  <si>
    <t>A broad risk covering the risk of: 
&gt;transport poverty and access to affordable transportation 
&gt;freight and goods transport is limited due to carbon reduction goals
&gt;the uptake of EVs widens the wealth gap
&gt;an increased need for electricity supply due to electrification of transport
&gt;lack of safe active transport options 
&gt;inhibition of access to areas or places of cultural significance e.g. marae.</t>
  </si>
  <si>
    <t>Transport could exacerbate inequalities if public transport is disrupted by climate-related events. 
Disruptions in transport will also impact freight, which can have knock-on effects to the availability of supplies and business operations.
Risk can cascade into the built invironment by driving additional pressure on electricity infrastructure due to the demand for renewable energy to charge electric vehicles.</t>
  </si>
  <si>
    <t>T6</t>
  </si>
  <si>
    <t>Urban transport risks due to climate adaptation (e.g., transport poverty, insufficient public transport, increased need for electricity due to EVs)</t>
  </si>
  <si>
    <t>A broad risk covering the risk of: 
&gt;transport poverty and access to affordable transportation 
&gt;an increased need for electricity supply due to electrification of transport
&gt;insufficient EV uptake due to a lack of charging infrastructure
&gt;increase in private vehicle use due to insufficient/unreliable transport systems 
&gt;lack of safe active transport options 
&gt;inhibition of access to areas or places of cultural significance e.g. marae.</t>
  </si>
  <si>
    <t>T7</t>
  </si>
  <si>
    <t>Rural transport risks due to climate mitigation (e.g., transport poverty, insufficient public transport, increased need for electricity due to EVs)</t>
  </si>
  <si>
    <t>A broad risk covering the risk of: 
&gt;transport poverty and access to affordable transportation 
&gt;freight and goods transport is limited due carbon reduction goals
&gt;insufficient EV uptake due to too short battery life and lack of charging infrastructure
&gt;an increased need for electricity supply due to electrification of transport
&gt;increase in private vehicle use due to a lack of rural public transport systems 
&gt;no safe active transport options &gt;inhibition of access to areas or places of cultural significance e.g. marae.</t>
  </si>
  <si>
    <t>T8</t>
  </si>
  <si>
    <t>Rural transport risks due to climate adaptation (e.g., transport poverty, insufficient public transport, increased need for electricity due to EVs)</t>
  </si>
  <si>
    <t>A broad risk covering the risk of: 
&gt;transport poverty and access to affordable transportation 
&gt;insufficient EV uptake due to too short battery life and lack of charging infrastructure
&gt;an increased need for electricity supply due to electrification of transport
&gt;inhibition of access to areas or places of cultural significance e.g. marae.</t>
  </si>
  <si>
    <t>Transport could exacerbate inequalities if public transport is disrupted by climate-related events. 
Disruptions in transport will also impact freight, which can have knock-on effects to the availability of supplies and business operations.</t>
  </si>
  <si>
    <t>T9</t>
  </si>
  <si>
    <t>Increased climate litigation (e.g. from decisions around managed retreat, inefficient adaptation plans, failure to meet reduction targets)</t>
  </si>
  <si>
    <t>Councils must often make decisions with uncertain data that might expose them to climate litigation but are the best option for supporting the climate resilience of their communities.</t>
  </si>
  <si>
    <t xml:space="preserve">Fear of litigation could lead to lack of action (both in terms of decarbonisation and adaptation). Downstream impact of this will increase all other direct and indirect risks.
Further downstream impacts include increased costs to councils, impact to council staff wellbeing </t>
  </si>
  <si>
    <t>T10</t>
  </si>
  <si>
    <t>Increased event-related costs (e.g. damage costs of recovering assets)</t>
  </si>
  <si>
    <t xml:space="preserve">As the frequency and severity of climate events increase, the cost of recovery from events increases, particularly as competition for supplies increases. 
</t>
  </si>
  <si>
    <t xml:space="preserve">Transfer of cost i.e. via rates may exacerbate other stresses for communities. 
An increase in the frequency of severe events may prompt businesses and council to adjust their strategies and increase the rate at which they adapt to climate hazards to avoid future event-related costs. Some businesses may not have funding left to implement adaptation plans due to recovery costs. </t>
  </si>
  <si>
    <t>T11</t>
  </si>
  <si>
    <t>Investment in ecosystem restoration leading to broader positive biodiversity, resilience, economic and social outcomes</t>
  </si>
  <si>
    <t xml:space="preserve">One of the most significant opportunities available to Councils in the Wellington region is: nature-based solutions and habitat restoration. </t>
  </si>
  <si>
    <t>Prioritising the natural domain when addressing significant climate challenges can have flow-on benefits across the four well-beings.</t>
  </si>
  <si>
    <t>Domain / Te Taiao Aspect</t>
  </si>
  <si>
    <t>Elements at Risk</t>
  </si>
  <si>
    <r>
      <t>DOMAIN 1 
Natural Environment
Oranga Whenua
ID ND</t>
    </r>
    <r>
      <rPr>
        <i/>
        <sz val="11"/>
        <color theme="0"/>
        <rFont val="Calibri"/>
        <family val="2"/>
        <scheme val="minor"/>
      </rPr>
      <t>x</t>
    </r>
  </si>
  <si>
    <r>
      <t xml:space="preserve">Indigenous &amp; </t>
    </r>
    <r>
      <rPr>
        <sz val="9"/>
        <color rgb="FF000000"/>
        <rFont val="Calibri"/>
        <family val="2"/>
      </rPr>
      <t>Taonga Species</t>
    </r>
  </si>
  <si>
    <t>Forest Ecosystems, Services and Processes</t>
  </si>
  <si>
    <t>Coastal Ecosystems, Services and Processes</t>
  </si>
  <si>
    <r>
      <t>DOMAIN 2
Economy
Whairawa
ID ED</t>
    </r>
    <r>
      <rPr>
        <i/>
        <sz val="11"/>
        <color theme="1"/>
        <rFont val="Calibri"/>
        <family val="2"/>
        <scheme val="minor"/>
      </rPr>
      <t>x</t>
    </r>
  </si>
  <si>
    <r>
      <t>DOMAIN 3
Built Environment
Taiohanga
ID BD</t>
    </r>
    <r>
      <rPr>
        <i/>
        <sz val="11"/>
        <color theme="1"/>
        <rFont val="Calibri"/>
        <family val="2"/>
        <scheme val="minor"/>
      </rPr>
      <t>x</t>
    </r>
  </si>
  <si>
    <r>
      <t>DOMAIN 4
Human
Oranga Tangata
ID HD</t>
    </r>
    <r>
      <rPr>
        <i/>
        <sz val="11"/>
        <color theme="1"/>
        <rFont val="Calibri"/>
        <family val="2"/>
        <scheme val="minor"/>
      </rPr>
      <t>x</t>
    </r>
  </si>
  <si>
    <r>
      <t xml:space="preserve">Human </t>
    </r>
    <r>
      <rPr>
        <sz val="9"/>
        <color rgb="FF000000"/>
        <rFont val="Calibri"/>
        <family val="2"/>
      </rPr>
      <t>health</t>
    </r>
  </si>
  <si>
    <r>
      <t>DOMAIN 5
Governance
Kawanatanga
ID G</t>
    </r>
    <r>
      <rPr>
        <i/>
        <sz val="11"/>
        <color theme="1"/>
        <rFont val="Calibri"/>
        <family val="2"/>
        <scheme val="minor"/>
      </rPr>
      <t>x</t>
    </r>
  </si>
  <si>
    <t>Partnership Strategy and Framework with Mana Whenua</t>
  </si>
  <si>
    <t>All governing and institutional systems</t>
  </si>
  <si>
    <t>Legislation and Policy</t>
  </si>
  <si>
    <t>Climate related Litigation</t>
  </si>
  <si>
    <t>Emergency Management</t>
  </si>
  <si>
    <t>Look-up tables</t>
  </si>
  <si>
    <t>Exposure Level</t>
  </si>
  <si>
    <t>Definition</t>
  </si>
  <si>
    <t>Descriptor</t>
  </si>
  <si>
    <t>&gt;75% of sector/element is exposed to the hazard</t>
  </si>
  <si>
    <t>Significant and widespread exposure of elements to the hazard</t>
  </si>
  <si>
    <t>50-75% of sector/element is exposed to the hazard</t>
  </si>
  <si>
    <t>High exposure of elements to the hazard</t>
  </si>
  <si>
    <t>25-50% of sector/element is exposed to the hazard</t>
  </si>
  <si>
    <t>Moderate exposure of elements to the hazard</t>
  </si>
  <si>
    <t>5-25% of sector/element is exposed to the hazard</t>
  </si>
  <si>
    <t>Isoloate elements are exposued to the hazard</t>
  </si>
  <si>
    <t>Sensitivity Level</t>
  </si>
  <si>
    <t>Code</t>
  </si>
  <si>
    <t>VulScore</t>
  </si>
  <si>
    <t>Vul</t>
  </si>
  <si>
    <t>Riskscore</t>
  </si>
  <si>
    <t>Risk</t>
  </si>
  <si>
    <t>sens/Vul score</t>
  </si>
  <si>
    <t>Extreme sesnsitivity to a given climate hazard</t>
  </si>
  <si>
    <t>VL1</t>
  </si>
  <si>
    <t>L1</t>
  </si>
  <si>
    <t>High sensitivity to a given climate hazard</t>
  </si>
  <si>
    <t>VL2</t>
  </si>
  <si>
    <t>L2</t>
  </si>
  <si>
    <t>VL</t>
  </si>
  <si>
    <t>VL3</t>
  </si>
  <si>
    <t>VL4</t>
  </si>
  <si>
    <t>Moderate sensitivity to a given climate hazard</t>
  </si>
  <si>
    <t>L3</t>
  </si>
  <si>
    <t>L</t>
  </si>
  <si>
    <t>Little to no sensitivity</t>
  </si>
  <si>
    <t>L4</t>
  </si>
  <si>
    <t>M</t>
  </si>
  <si>
    <t>M1</t>
  </si>
  <si>
    <t>H</t>
  </si>
  <si>
    <t>Score</t>
  </si>
  <si>
    <t>M2</t>
  </si>
  <si>
    <t>High capacity to adapt</t>
  </si>
  <si>
    <t>M3</t>
  </si>
  <si>
    <t>Risk Table</t>
  </si>
  <si>
    <t>Medium capacity to adapt</t>
  </si>
  <si>
    <t>M4</t>
  </si>
  <si>
    <t>Low capacity to adapt</t>
  </si>
  <si>
    <t>H1</t>
  </si>
  <si>
    <t xml:space="preserve">Risk level </t>
  </si>
  <si>
    <t>Very low capacity to adapt</t>
  </si>
  <si>
    <t>H2</t>
  </si>
  <si>
    <t>E</t>
  </si>
  <si>
    <t>Extreme (4)</t>
  </si>
  <si>
    <t>H3</t>
  </si>
  <si>
    <t>High (3)</t>
  </si>
  <si>
    <t>Vulnerability Level</t>
  </si>
  <si>
    <t>H4</t>
  </si>
  <si>
    <t>Moderate (2)</t>
  </si>
  <si>
    <t>Extremely likely to be adversely affected, because the element/asset is highly sensitive to a given hazard, and has a very low capacity to adapt.</t>
  </si>
  <si>
    <t>E1</t>
  </si>
  <si>
    <t>Low (1)</t>
  </si>
  <si>
    <t>Highly likely to be adversely affected, because the element/asset is highly sensitive to a given hazard, and has a very low capacity to adapt.</t>
  </si>
  <si>
    <t>E2</t>
  </si>
  <si>
    <t>Moderately likely to be adversely affected, because the element/asset is moderately sensitive to a given hazard, and has a low, or moderate capacity, to adapt.</t>
  </si>
  <si>
    <t>E3</t>
  </si>
  <si>
    <t>Low likelihood of being adversely affected, because the element/asset has low sensitivity to a given hazard, and has a high capacity to adapt.</t>
  </si>
  <si>
    <t>E4</t>
  </si>
  <si>
    <t>Consequence</t>
  </si>
  <si>
    <t xml:space="preserve">Vulnerabilty framework combining the assessments of sensitivity and adaptive capacity </t>
  </si>
  <si>
    <t xml:space="preserve">Vulnerability </t>
  </si>
  <si>
    <t xml:space="preserve">Risk framework combining the assessments of exposure and vulnerability  </t>
  </si>
  <si>
    <t>Rating</t>
  </si>
  <si>
    <t xml:space="preserve">Consequence / Impact </t>
  </si>
  <si>
    <t>Economic</t>
  </si>
  <si>
    <t xml:space="preserve"> Community</t>
  </si>
  <si>
    <t>Natural Environment</t>
  </si>
  <si>
    <t>Public government</t>
  </si>
  <si>
    <t>Built Environment</t>
  </si>
  <si>
    <t xml:space="preserve">Regional decline leading to widespread business failure, loss of employment, and hardship </t>
  </si>
  <si>
    <t>The region would be seen as very unattractive, moribund, and unable to support its community OR</t>
  </si>
  <si>
    <t>Major widespread loss of environmental amenity and progressive irrecoverable environmental damage</t>
  </si>
  <si>
    <t>Public administration would fall into decay and cease to be effective</t>
  </si>
  <si>
    <t xml:space="preserve">Service restoration takes &gt;1 month </t>
  </si>
  <si>
    <t>Large numbers of serious injuries or loss of lives</t>
  </si>
  <si>
    <t>or major prosecution</t>
  </si>
  <si>
    <t>Regional stagnation such that businesses are unable to thrive and employment does not keep pace with population growth</t>
  </si>
  <si>
    <t>Severe and widespread decline in services and quality of life within the community OR</t>
  </si>
  <si>
    <t>Severe loss of environmental amenity and a danger of continuing environmental damage</t>
  </si>
  <si>
    <t xml:space="preserve">Public administration would struggle to remain effective and would be seen in danger of failing completely </t>
  </si>
  <si>
    <t>Service restoration within 1 month</t>
  </si>
  <si>
    <t>Isolated instances of serious injuries or loss of lives</t>
  </si>
  <si>
    <t>or minor prosecution</t>
  </si>
  <si>
    <t>Significant general reduction in economic performance relative to current forecasts</t>
  </si>
  <si>
    <t>General appreciable decline in services OR</t>
  </si>
  <si>
    <t xml:space="preserve">Isolated but significant instances of environmental damage that might be reversed with intensive efforts </t>
  </si>
  <si>
    <t>Public administration would be under severe pressure on several fronts</t>
  </si>
  <si>
    <t>Service restoration within 2-3 weeks</t>
  </si>
  <si>
    <t xml:space="preserve">Small numbers of injuries </t>
  </si>
  <si>
    <t>or infringement notice</t>
  </si>
  <si>
    <t>Individually significant but isolated areas of reduction in economic performance relative to current forecasts</t>
  </si>
  <si>
    <t>Isolated but noticeable examples of decline in services OR</t>
  </si>
  <si>
    <t>Minor instances of environmental damage that could be reversed</t>
  </si>
  <si>
    <t>Isolated instances of public administration being under severe pressure</t>
  </si>
  <si>
    <t>Service restoration within 1 week</t>
  </si>
  <si>
    <t xml:space="preserve">Serious near misses or minor injuries </t>
  </si>
  <si>
    <t>or consent compliance notice</t>
  </si>
  <si>
    <t>Risk to marae and cultural sites due to higher mean air temperatures and heatwaves</t>
  </si>
  <si>
    <t>Risk to marae and cultural sites due to increased storminess and extreme winds</t>
  </si>
  <si>
    <t xml:space="preserve">Risk to marae and cultural sites due to sea-level rise and salinity stresses on brackish and aquifer systems and coastal lowland rivers </t>
  </si>
  <si>
    <r>
      <t>Higher m</t>
    </r>
    <r>
      <rPr>
        <b/>
        <sz val="11"/>
        <color theme="1"/>
        <rFont val="Calibri"/>
        <family val="2"/>
        <scheme val="minor"/>
      </rPr>
      <t>ean air temperatures</t>
    </r>
    <r>
      <rPr>
        <sz val="11"/>
        <color theme="1"/>
        <rFont val="Calibri"/>
        <family val="2"/>
        <scheme val="minor"/>
      </rPr>
      <t xml:space="preserve"> and </t>
    </r>
    <r>
      <rPr>
        <b/>
        <sz val="11"/>
        <color theme="1"/>
        <rFont val="Calibri"/>
        <family val="2"/>
        <scheme val="minor"/>
      </rPr>
      <t>heatwave</t>
    </r>
  </si>
  <si>
    <r>
      <t xml:space="preserve">Increased </t>
    </r>
    <r>
      <rPr>
        <b/>
        <sz val="11"/>
        <color theme="1"/>
        <rFont val="Calibri"/>
        <family val="2"/>
        <scheme val="minor"/>
      </rPr>
      <t xml:space="preserve">storminess and extreme winds </t>
    </r>
  </si>
  <si>
    <r>
      <rPr>
        <b/>
        <sz val="11"/>
        <color theme="1"/>
        <rFont val="Calibri"/>
        <family val="2"/>
        <scheme val="minor"/>
      </rPr>
      <t>Sea-level rise</t>
    </r>
    <r>
      <rPr>
        <sz val="11"/>
        <color theme="1"/>
        <rFont val="Calibri"/>
        <family val="2"/>
        <scheme val="minor"/>
      </rPr>
      <t xml:space="preserve"> and salinity stresses on brackish and aquifer systems and coastal lowland rivers </t>
    </r>
  </si>
  <si>
    <t>Increased stominess and winds may cause damage to marae and cultural sites</t>
  </si>
  <si>
    <t>Risk that marae and cultural sites may not cope with higher mean air temperatures and heatwaves</t>
  </si>
  <si>
    <t>Risk to marae and cultural sites located in the marine area from sea-level rise and salinity stresses</t>
  </si>
  <si>
    <t>Cultural heritage and ability to perform cultural practices</t>
  </si>
  <si>
    <t>Cultural heritage, health and safety and ability to perform cultural practices</t>
  </si>
  <si>
    <t>Cultural heritage and ability to perform cultural practices, loss of life</t>
  </si>
  <si>
    <t>&gt; Exposure of the marae and cultural sites in coastal areas around the region.
&gt;Increasing exposure of marae buildings and land with RSLR increases
&gt;Some sites already exposed with many marae located on lowlying the coastal land (Te Papa)
&gt;Mahinga kai sites in coastal areas</t>
  </si>
  <si>
    <t>Change in 99th percentile wind speed &lt;5% throughout region. Increased exposure in localised pockets on hilltops where pa present, valleys and winds locally funnel to buildings. Increased and increasing exposure within urbanised hilly districts (WCC, PCC, HCC). Marae buildings tend to be single storey</t>
  </si>
  <si>
    <t>Design usually facilitates airflow/natural ventiliation</t>
  </si>
  <si>
    <t xml:space="preserve">Design of many marae buildings allow for airflow, HVAC systems less prevalent than residential buildings </t>
  </si>
  <si>
    <t>Lack of engagement</t>
  </si>
  <si>
    <t>&gt; Building structure, windows, roofing sensitive to extreme wind gusts and storms.
&gt;Need to reconsider building materials, structure and design in exposed places
&gt;A lot of marae in corrosion zone which will be more exposed through high wind</t>
  </si>
  <si>
    <t>Minor damage,with restoration  able to be readily undertaken</t>
  </si>
  <si>
    <t>Very low capacity to adapt as not easy to move cultural sites away from hazard</t>
  </si>
  <si>
    <t>Impacts ability to access areas of cultural significance, tikanga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</si>
</sst>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sz val="9"/>
      <color indexed="81"/>
      <name val="Tahoma"/>
      <family val="2"/>
    </font>
    <font>
      <i/>
      <sz val="11"/>
      <color theme="0"/>
      <name val="Calibri"/>
      <family val="2"/>
      <scheme val="minor"/>
    </font>
    <font>
      <sz val="9"/>
      <color theme="1"/>
      <name val="Calibri"/>
      <family val="2"/>
    </font>
    <font>
      <sz val="9"/>
      <color rgb="FF000000"/>
      <name val="Calibri"/>
      <family val="2"/>
    </font>
    <font>
      <b/>
      <sz val="9"/>
      <color rgb="FF000000"/>
      <name val="Calibri"/>
      <family val="2"/>
    </font>
    <font>
      <i/>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sz val="10"/>
      <color rgb="FF000000"/>
      <name val="Calibri"/>
      <family val="2"/>
      <scheme val="minor"/>
    </font>
    <font>
      <b/>
      <sz val="10"/>
      <color rgb="FFFFFFFF"/>
      <name val="Calibri"/>
      <family val="2"/>
      <scheme val="minor"/>
    </font>
    <font>
      <sz val="8"/>
      <color theme="1"/>
      <name val="Calibri"/>
      <family val="2"/>
      <scheme val="minor"/>
    </font>
    <font>
      <b/>
      <sz val="10"/>
      <color rgb="FF000000"/>
      <name val="Calibri"/>
      <family val="2"/>
      <scheme val="minor"/>
    </font>
    <font>
      <b/>
      <sz val="10"/>
      <color theme="1"/>
      <name val="Calibri"/>
      <family val="2"/>
      <scheme val="minor"/>
    </font>
    <font>
      <sz val="10"/>
      <name val="Calibri"/>
      <family val="2"/>
      <scheme val="minor"/>
    </font>
    <font>
      <u/>
      <sz val="11"/>
      <color theme="1"/>
      <name val="Calibri"/>
      <family val="2"/>
      <scheme val="minor"/>
    </font>
    <font>
      <sz val="8"/>
      <name val="Calibri"/>
      <family val="2"/>
      <scheme val="minor"/>
    </font>
    <font>
      <b/>
      <sz val="10"/>
      <color rgb="FF000000"/>
      <name val="Calibri"/>
      <family val="2"/>
    </font>
    <font>
      <sz val="10"/>
      <color rgb="FF000000"/>
      <name val="Calibri"/>
      <family val="2"/>
    </font>
    <font>
      <i/>
      <sz val="10"/>
      <name val="Calibri"/>
      <family val="2"/>
      <scheme val="minor"/>
    </font>
    <font>
      <b/>
      <sz val="9"/>
      <color rgb="FFFFFFFF"/>
      <name val="Calibri"/>
      <family val="2"/>
    </font>
    <font>
      <sz val="9"/>
      <color rgb="FF424242"/>
      <name val="Calibri"/>
      <family val="2"/>
    </font>
    <font>
      <b/>
      <u/>
      <sz val="10"/>
      <color theme="0"/>
      <name val="Calibri"/>
      <family val="2"/>
      <scheme val="minor"/>
    </font>
    <font>
      <b/>
      <i/>
      <sz val="10"/>
      <color theme="1"/>
      <name val="Calibri"/>
      <family val="2"/>
      <scheme val="minor"/>
    </font>
    <font>
      <sz val="11"/>
      <color rgb="FF006100"/>
      <name val="Calibri"/>
      <family val="2"/>
      <scheme val="minor"/>
    </font>
    <font>
      <i/>
      <sz val="9"/>
      <color theme="1"/>
      <name val="Calibri"/>
      <family val="2"/>
      <scheme val="minor"/>
    </font>
    <font>
      <b/>
      <sz val="9"/>
      <color theme="0"/>
      <name val="Calibri"/>
      <family val="2"/>
      <scheme val="minor"/>
    </font>
    <font>
      <i/>
      <sz val="9"/>
      <name val="Calibri"/>
      <family val="2"/>
      <scheme val="minor"/>
    </font>
  </fonts>
  <fills count="39">
    <fill>
      <patternFill patternType="none"/>
    </fill>
    <fill>
      <patternFill patternType="gray125"/>
    </fill>
    <fill>
      <patternFill patternType="solid">
        <fgColor rgb="FF12A8B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C5F6F9"/>
        <bgColor indexed="64"/>
      </patternFill>
    </fill>
    <fill>
      <patternFill patternType="solid">
        <fgColor theme="2" tint="-0.249977111117893"/>
        <bgColor indexed="64"/>
      </patternFill>
    </fill>
    <fill>
      <patternFill patternType="solid">
        <fgColor rgb="FFC8C8C8"/>
        <bgColor indexed="64"/>
      </patternFill>
    </fill>
    <fill>
      <patternFill patternType="solid">
        <fgColor theme="7" tint="0.59999389629810485"/>
        <bgColor indexed="64"/>
      </patternFill>
    </fill>
    <fill>
      <patternFill patternType="solid">
        <fgColor rgb="FFFDF4CD"/>
        <bgColor indexed="64"/>
      </patternFill>
    </fill>
    <fill>
      <patternFill patternType="solid">
        <fgColor theme="8" tint="0.39997558519241921"/>
        <bgColor indexed="64"/>
      </patternFill>
    </fill>
    <fill>
      <patternFill patternType="solid">
        <fgColor rgb="FFC4EEFF"/>
        <bgColor indexed="64"/>
      </patternFill>
    </fill>
    <fill>
      <patternFill patternType="solid">
        <fgColor rgb="FFFFCCFF"/>
        <bgColor indexed="64"/>
      </patternFill>
    </fill>
    <fill>
      <patternFill patternType="solid">
        <fgColor rgb="FFF8BEF4"/>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rgb="FFD1F2F7"/>
        <bgColor indexed="64"/>
      </patternFill>
    </fill>
    <fill>
      <patternFill patternType="solid">
        <fgColor rgb="FFF3ECC3"/>
        <bgColor indexed="64"/>
      </patternFill>
    </fill>
    <fill>
      <patternFill patternType="solid">
        <fgColor theme="8" tint="0.59999389629810485"/>
        <bgColor indexed="64"/>
      </patternFill>
    </fill>
    <fill>
      <patternFill patternType="solid">
        <fgColor rgb="FFD6DCE4"/>
        <bgColor indexed="64"/>
      </patternFill>
    </fill>
    <fill>
      <patternFill patternType="solid">
        <fgColor rgb="FFFFF2CC"/>
        <bgColor indexed="64"/>
      </patternFill>
    </fill>
    <fill>
      <patternFill patternType="solid">
        <fgColor theme="5"/>
        <bgColor indexed="64"/>
      </patternFill>
    </fill>
    <fill>
      <patternFill patternType="solid">
        <fgColor rgb="FFF6C808"/>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C6EFCE"/>
      </patternFill>
    </fill>
  </fills>
  <borders count="6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rgb="FFFFFFFF"/>
      </left>
      <right/>
      <top/>
      <bottom/>
      <diagonal/>
    </border>
    <border>
      <left style="medium">
        <color rgb="FFFFFFFF"/>
      </left>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bottom style="medium">
        <color rgb="FFFFFFFF"/>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auto="1"/>
      </left>
      <right style="medium">
        <color indexed="64"/>
      </right>
      <top style="thin">
        <color auto="1"/>
      </top>
      <bottom style="thin">
        <color auto="1"/>
      </bottom>
      <diagonal/>
    </border>
    <border>
      <left style="thin">
        <color indexed="64"/>
      </left>
      <right/>
      <top/>
      <bottom style="thin">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4"/>
      </bottom>
      <diagonal/>
    </border>
    <border>
      <left/>
      <right style="thin">
        <color theme="0"/>
      </right>
      <top style="thin">
        <color theme="0"/>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style="medium">
        <color rgb="FF12A8B2"/>
      </left>
      <right/>
      <top style="medium">
        <color rgb="FF12A8B2"/>
      </top>
      <bottom/>
      <diagonal/>
    </border>
    <border>
      <left style="medium">
        <color rgb="FF12A8B2"/>
      </left>
      <right/>
      <top/>
      <bottom style="medium">
        <color rgb="FF12A8B2"/>
      </bottom>
      <diagonal/>
    </border>
    <border>
      <left/>
      <right style="medium">
        <color rgb="FF12A8B2"/>
      </right>
      <top style="medium">
        <color rgb="FF12A8B2"/>
      </top>
      <bottom/>
      <diagonal/>
    </border>
    <border>
      <left/>
      <right/>
      <top style="medium">
        <color rgb="FF12A8B2"/>
      </top>
      <bottom/>
      <diagonal/>
    </border>
    <border>
      <left/>
      <right/>
      <top/>
      <bottom style="medium">
        <color rgb="FF12A8B2"/>
      </bottom>
      <diagonal/>
    </border>
    <border>
      <left/>
      <right style="medium">
        <color rgb="FF12A8B2"/>
      </right>
      <top/>
      <bottom style="medium">
        <color rgb="FF12A8B2"/>
      </bottom>
      <diagonal/>
    </border>
    <border>
      <left/>
      <right style="medium">
        <color rgb="FF12A8B2"/>
      </right>
      <top/>
      <bottom/>
      <diagonal/>
    </border>
    <border>
      <left style="medium">
        <color rgb="FF12A8B2"/>
      </left>
      <right style="medium">
        <color rgb="FF12A8B2"/>
      </right>
      <top style="medium">
        <color rgb="FF12A8B2"/>
      </top>
      <bottom/>
      <diagonal/>
    </border>
    <border>
      <left style="medium">
        <color rgb="FF12A8B2"/>
      </left>
      <right style="medium">
        <color rgb="FF12A8B2"/>
      </right>
      <top/>
      <bottom/>
      <diagonal/>
    </border>
    <border>
      <left style="medium">
        <color rgb="FF12A8B2"/>
      </left>
      <right style="medium">
        <color rgb="FF12A8B2"/>
      </right>
      <top/>
      <bottom style="medium">
        <color rgb="FF12A8B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top/>
      <bottom style="medium">
        <color theme="0"/>
      </bottom>
      <diagonal/>
    </border>
    <border>
      <left style="thin">
        <color theme="0"/>
      </left>
      <right style="thin">
        <color theme="0"/>
      </right>
      <top/>
      <bottom/>
      <diagonal/>
    </border>
  </borders>
  <cellStyleXfs count="2">
    <xf numFmtId="0" fontId="0" fillId="0" borderId="0"/>
    <xf numFmtId="0" fontId="32" fillId="38" borderId="0" applyNumberFormat="0" applyBorder="0" applyAlignment="0" applyProtection="0"/>
  </cellStyleXfs>
  <cellXfs count="481">
    <xf numFmtId="0" fontId="0" fillId="0" borderId="0" xfId="0"/>
    <xf numFmtId="49" fontId="4" fillId="0" borderId="1" xfId="0" applyNumberFormat="1" applyFont="1" applyBorder="1" applyAlignment="1">
      <alignment horizontal="left" vertical="center"/>
    </xf>
    <xf numFmtId="49" fontId="5"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pplyProtection="1">
      <alignment horizontal="left" vertical="center" wrapText="1"/>
      <protection locked="0"/>
    </xf>
    <xf numFmtId="0" fontId="5" fillId="6" borderId="1"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5" fillId="7" borderId="1" xfId="0" applyFont="1" applyFill="1" applyBorder="1" applyAlignment="1" applyProtection="1">
      <alignment horizontal="left" vertical="center" wrapText="1"/>
      <protection locked="0"/>
    </xf>
    <xf numFmtId="0" fontId="5" fillId="8" borderId="1" xfId="0" applyFont="1" applyFill="1" applyBorder="1" applyAlignment="1" applyProtection="1">
      <alignment horizontal="left" vertical="center" wrapText="1"/>
      <protection locked="0"/>
    </xf>
    <xf numFmtId="0" fontId="2" fillId="9" borderId="0" xfId="0" applyFont="1" applyFill="1"/>
    <xf numFmtId="0" fontId="11" fillId="10" borderId="5" xfId="0" applyFont="1" applyFill="1" applyBorder="1" applyAlignment="1">
      <alignment vertical="center"/>
    </xf>
    <xf numFmtId="0" fontId="10" fillId="12" borderId="6" xfId="0" applyFont="1" applyFill="1" applyBorder="1" applyAlignment="1">
      <alignment vertical="center"/>
    </xf>
    <xf numFmtId="0" fontId="11" fillId="12" borderId="5" xfId="0" applyFont="1" applyFill="1" applyBorder="1" applyAlignment="1">
      <alignment vertical="center"/>
    </xf>
    <xf numFmtId="0" fontId="10" fillId="14" borderId="7" xfId="0" applyFont="1" applyFill="1" applyBorder="1" applyAlignment="1">
      <alignment vertical="center"/>
    </xf>
    <xf numFmtId="0" fontId="11" fillId="14" borderId="8" xfId="0" applyFont="1" applyFill="1" applyBorder="1" applyAlignment="1">
      <alignment vertical="center"/>
    </xf>
    <xf numFmtId="0" fontId="10" fillId="16" borderId="6" xfId="0" applyFont="1" applyFill="1" applyBorder="1" applyAlignment="1">
      <alignment vertical="center"/>
    </xf>
    <xf numFmtId="0" fontId="11" fillId="16" borderId="5" xfId="0" applyFont="1" applyFill="1" applyBorder="1" applyAlignment="1">
      <alignment vertical="center"/>
    </xf>
    <xf numFmtId="0" fontId="14" fillId="0" borderId="10" xfId="0" applyFont="1" applyBorder="1" applyAlignment="1">
      <alignment horizontal="left" vertical="center"/>
    </xf>
    <xf numFmtId="0" fontId="0" fillId="0" borderId="11" xfId="0" applyBorder="1"/>
    <xf numFmtId="0" fontId="0" fillId="0" borderId="12" xfId="0" applyBorder="1"/>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0" borderId="15" xfId="0" applyBorder="1"/>
    <xf numFmtId="0" fontId="0" fillId="19" borderId="16" xfId="0" applyFill="1" applyBorder="1" applyAlignment="1">
      <alignment horizontal="left" vertical="center" wrapText="1"/>
    </xf>
    <xf numFmtId="0" fontId="0" fillId="19" borderId="0" xfId="0" applyFill="1" applyAlignment="1">
      <alignment horizontal="left" vertical="center" wrapText="1"/>
    </xf>
    <xf numFmtId="0" fontId="0" fillId="19" borderId="17" xfId="0" applyFill="1" applyBorder="1" applyAlignment="1">
      <alignment horizontal="left" vertical="center" wrapText="1"/>
    </xf>
    <xf numFmtId="0" fontId="0" fillId="19" borderId="18" xfId="0" applyFill="1" applyBorder="1" applyAlignment="1">
      <alignment horizontal="left" vertical="center" wrapText="1"/>
    </xf>
    <xf numFmtId="0" fontId="0" fillId="19" borderId="19" xfId="0" applyFill="1" applyBorder="1" applyAlignment="1">
      <alignment horizontal="left" vertical="center" wrapText="1"/>
    </xf>
    <xf numFmtId="0" fontId="0" fillId="19" borderId="20" xfId="0" applyFill="1" applyBorder="1" applyAlignment="1">
      <alignment horizontal="left" vertical="center" wrapText="1"/>
    </xf>
    <xf numFmtId="0" fontId="0" fillId="0" borderId="16" xfId="0" applyBorder="1"/>
    <xf numFmtId="0" fontId="0" fillId="0" borderId="0" xfId="0" applyAlignment="1">
      <alignment horizontal="left" vertical="center" wrapText="1"/>
    </xf>
    <xf numFmtId="0" fontId="0" fillId="0" borderId="15" xfId="0" applyBorder="1" applyAlignment="1">
      <alignment horizontal="left" vertical="center" wrapTex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5" fillId="19" borderId="0" xfId="0" applyFont="1" applyFill="1" applyAlignment="1">
      <alignment horizontal="left" vertical="center" wrapText="1"/>
    </xf>
    <xf numFmtId="0" fontId="5" fillId="19" borderId="17" xfId="0" applyFont="1" applyFill="1" applyBorder="1" applyAlignment="1">
      <alignment horizontal="left" vertical="center" wrapText="1"/>
    </xf>
    <xf numFmtId="0" fontId="6" fillId="3" borderId="24" xfId="0" applyFont="1" applyFill="1" applyBorder="1" applyAlignment="1">
      <alignment vertical="center" wrapText="1"/>
    </xf>
    <xf numFmtId="0" fontId="0" fillId="19" borderId="21" xfId="0" applyFill="1" applyBorder="1" applyAlignment="1">
      <alignment horizontal="left" vertical="center" wrapText="1"/>
    </xf>
    <xf numFmtId="0" fontId="0" fillId="19" borderId="14" xfId="0" applyFill="1" applyBorder="1" applyAlignment="1">
      <alignment horizontal="left" vertical="center" wrapText="1"/>
    </xf>
    <xf numFmtId="0" fontId="0" fillId="19" borderId="23" xfId="0" applyFill="1" applyBorder="1" applyAlignment="1">
      <alignment horizontal="left" vertical="center" wrapText="1"/>
    </xf>
    <xf numFmtId="0" fontId="5" fillId="19" borderId="19" xfId="0" applyFont="1" applyFill="1" applyBorder="1" applyAlignment="1">
      <alignment horizontal="left" vertical="center" wrapText="1"/>
    </xf>
    <xf numFmtId="0" fontId="5" fillId="19" borderId="20" xfId="0" applyFont="1" applyFill="1" applyBorder="1" applyAlignment="1">
      <alignment horizontal="left" vertical="center" wrapText="1"/>
    </xf>
    <xf numFmtId="0" fontId="5" fillId="20" borderId="24" xfId="0" applyFont="1" applyFill="1" applyBorder="1" applyAlignment="1">
      <alignment horizontal="left" vertical="center" wrapText="1"/>
    </xf>
    <xf numFmtId="0" fontId="5" fillId="19" borderId="0" xfId="0" applyFont="1" applyFill="1" applyAlignment="1">
      <alignment horizontal="left" vertical="center"/>
    </xf>
    <xf numFmtId="0" fontId="5" fillId="21" borderId="0" xfId="0" applyFont="1" applyFill="1" applyAlignment="1">
      <alignment horizontal="left" vertical="center" wrapText="1"/>
    </xf>
    <xf numFmtId="0" fontId="5" fillId="22" borderId="0" xfId="0" applyFont="1" applyFill="1" applyAlignment="1">
      <alignment horizontal="left" vertical="center" wrapText="1"/>
    </xf>
    <xf numFmtId="0" fontId="5" fillId="20" borderId="0" xfId="0" applyFont="1" applyFill="1" applyAlignment="1">
      <alignment horizontal="left" vertical="center" wrapText="1"/>
    </xf>
    <xf numFmtId="0" fontId="5" fillId="22" borderId="24" xfId="0" applyFont="1" applyFill="1" applyBorder="1" applyAlignment="1">
      <alignment horizontal="left" vertical="center" wrapText="1"/>
    </xf>
    <xf numFmtId="0" fontId="5" fillId="4" borderId="0" xfId="0" applyFont="1" applyFill="1" applyAlignment="1">
      <alignment horizontal="left" vertical="center" wrapText="1"/>
    </xf>
    <xf numFmtId="0" fontId="5" fillId="21" borderId="24"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19" borderId="19" xfId="0" applyFont="1" applyFill="1" applyBorder="1" applyAlignment="1">
      <alignment horizontal="left" vertical="center"/>
    </xf>
    <xf numFmtId="0" fontId="2" fillId="0" borderId="0" xfId="0" applyFont="1"/>
    <xf numFmtId="0" fontId="0" fillId="19" borderId="0" xfId="0" applyFill="1" applyAlignment="1">
      <alignment horizontal="center" vertical="center" wrapText="1"/>
    </xf>
    <xf numFmtId="0" fontId="6" fillId="3" borderId="26" xfId="0" applyFont="1" applyFill="1" applyBorder="1" applyAlignment="1">
      <alignment vertical="center" wrapText="1"/>
    </xf>
    <xf numFmtId="0" fontId="0" fillId="19" borderId="0" xfId="0" applyFill="1" applyAlignment="1">
      <alignment horizontal="center"/>
    </xf>
    <xf numFmtId="0" fontId="17" fillId="23" borderId="27" xfId="0" applyFont="1" applyFill="1" applyBorder="1" applyAlignment="1">
      <alignment vertical="center" wrapText="1"/>
    </xf>
    <xf numFmtId="0" fontId="0" fillId="19" borderId="0" xfId="0" applyFill="1" applyAlignment="1">
      <alignment horizontal="justify" vertical="center" wrapText="1"/>
    </xf>
    <xf numFmtId="0" fontId="0" fillId="19" borderId="0" xfId="0" applyFill="1" applyAlignment="1">
      <alignment horizontal="center" vertical="center"/>
    </xf>
    <xf numFmtId="0" fontId="2" fillId="24" borderId="0" xfId="0" applyFont="1" applyFill="1" applyAlignment="1">
      <alignment horizontal="center" vertical="center" wrapText="1"/>
    </xf>
    <xf numFmtId="0" fontId="2" fillId="25" borderId="0" xfId="0" applyFont="1" applyFill="1" applyAlignment="1">
      <alignment horizontal="center" vertical="center"/>
    </xf>
    <xf numFmtId="0" fontId="2" fillId="23" borderId="0" xfId="0" applyFont="1" applyFill="1" applyAlignment="1">
      <alignment horizontal="center" vertical="center"/>
    </xf>
    <xf numFmtId="0" fontId="17" fillId="25" borderId="27" xfId="0" applyFont="1" applyFill="1" applyBorder="1" applyAlignment="1">
      <alignment vertical="center" wrapText="1"/>
    </xf>
    <xf numFmtId="0" fontId="2" fillId="26" borderId="0" xfId="0" applyFont="1" applyFill="1" applyAlignment="1">
      <alignment horizontal="center" vertical="center" wrapText="1"/>
    </xf>
    <xf numFmtId="0" fontId="17" fillId="24" borderId="27" xfId="0" applyFont="1" applyFill="1" applyBorder="1" applyAlignment="1">
      <alignment vertical="center" wrapText="1"/>
    </xf>
    <xf numFmtId="0" fontId="17" fillId="26" borderId="28" xfId="0" applyFont="1" applyFill="1" applyBorder="1" applyAlignment="1">
      <alignment vertical="center" wrapText="1"/>
    </xf>
    <xf numFmtId="0" fontId="17" fillId="0" borderId="15" xfId="0" applyFont="1" applyBorder="1" applyAlignment="1">
      <alignment vertical="center" wrapText="1"/>
    </xf>
    <xf numFmtId="0" fontId="0" fillId="19" borderId="25" xfId="0" applyFill="1" applyBorder="1" applyAlignment="1">
      <alignment horizontal="left" vertical="center" wrapText="1"/>
    </xf>
    <xf numFmtId="0" fontId="3" fillId="3" borderId="16" xfId="0" applyFont="1" applyFill="1" applyBorder="1"/>
    <xf numFmtId="0" fontId="3" fillId="0" borderId="0" xfId="0" applyFont="1" applyAlignment="1">
      <alignment horizontal="left" vertical="center" wrapText="1"/>
    </xf>
    <xf numFmtId="0" fontId="0" fillId="0" borderId="29" xfId="0" applyBorder="1"/>
    <xf numFmtId="0" fontId="0" fillId="0" borderId="30" xfId="0" applyBorder="1"/>
    <xf numFmtId="0" fontId="0" fillId="23" borderId="16" xfId="0" applyFill="1" applyBorder="1"/>
    <xf numFmtId="0" fontId="0" fillId="0" borderId="31" xfId="0" applyBorder="1"/>
    <xf numFmtId="0" fontId="0" fillId="0" borderId="32" xfId="0" applyBorder="1"/>
    <xf numFmtId="0" fontId="17" fillId="0" borderId="32" xfId="0" applyFont="1" applyBorder="1" applyAlignment="1">
      <alignment horizontal="center" vertical="center"/>
    </xf>
    <xf numFmtId="0" fontId="17" fillId="0" borderId="8" xfId="0" applyFont="1" applyBorder="1" applyAlignment="1">
      <alignment horizontal="center" vertical="center"/>
    </xf>
    <xf numFmtId="0" fontId="0" fillId="25" borderId="16" xfId="0" applyFill="1" applyBorder="1"/>
    <xf numFmtId="0" fontId="17" fillId="0" borderId="32" xfId="0" applyFont="1" applyBorder="1" applyAlignment="1">
      <alignment vertical="center"/>
    </xf>
    <xf numFmtId="0" fontId="0" fillId="24" borderId="16" xfId="0" applyFill="1" applyBorder="1"/>
    <xf numFmtId="0" fontId="0" fillId="27" borderId="16" xfId="0" applyFill="1" applyBorder="1"/>
    <xf numFmtId="0" fontId="0" fillId="26" borderId="16" xfId="0" applyFill="1" applyBorder="1"/>
    <xf numFmtId="0" fontId="17" fillId="0" borderId="9" xfId="0" applyFont="1" applyBorder="1" applyAlignment="1">
      <alignment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vertical="center"/>
    </xf>
    <xf numFmtId="0" fontId="3" fillId="3" borderId="0" xfId="0" applyFont="1" applyFill="1"/>
    <xf numFmtId="0" fontId="0" fillId="19" borderId="16" xfId="0" applyFill="1" applyBorder="1"/>
    <xf numFmtId="0" fontId="0" fillId="19" borderId="0" xfId="0" applyFill="1"/>
    <xf numFmtId="0" fontId="0" fillId="0" borderId="35" xfId="0" applyBorder="1"/>
    <xf numFmtId="0" fontId="0" fillId="0" borderId="36" xfId="0" applyBorder="1"/>
    <xf numFmtId="0" fontId="0" fillId="0" borderId="37" xfId="0" applyBorder="1"/>
    <xf numFmtId="49" fontId="5" fillId="28" borderId="1" xfId="0" applyNumberFormat="1" applyFont="1" applyFill="1" applyBorder="1" applyAlignment="1" applyProtection="1">
      <alignment horizontal="left" vertical="center" wrapText="1"/>
      <protection locked="0"/>
    </xf>
    <xf numFmtId="0" fontId="22" fillId="5" borderId="1" xfId="0" applyFont="1" applyFill="1" applyBorder="1" applyAlignment="1" applyProtection="1">
      <alignment horizontal="left" vertical="center" wrapText="1"/>
      <protection locked="0"/>
    </xf>
    <xf numFmtId="0" fontId="5" fillId="9" borderId="1" xfId="0" applyFont="1" applyFill="1" applyBorder="1" applyAlignment="1" applyProtection="1">
      <alignment horizontal="left" vertical="center" wrapText="1"/>
      <protection locked="0"/>
    </xf>
    <xf numFmtId="49" fontId="21" fillId="9" borderId="1" xfId="0" applyNumberFormat="1" applyFont="1" applyFill="1" applyBorder="1" applyAlignment="1" applyProtection="1">
      <alignment horizontal="left" vertical="center" wrapText="1"/>
      <protection locked="0"/>
    </xf>
    <xf numFmtId="49" fontId="5" fillId="9" borderId="1" xfId="0" applyNumberFormat="1" applyFont="1" applyFill="1" applyBorder="1" applyAlignment="1" applyProtection="1">
      <alignment horizontal="left" vertical="center" wrapText="1"/>
      <protection locked="0"/>
    </xf>
    <xf numFmtId="0" fontId="7" fillId="9" borderId="1" xfId="0" quotePrefix="1" applyFont="1" applyFill="1" applyBorder="1" applyAlignment="1" applyProtection="1">
      <alignment horizontal="left" vertical="center" wrapText="1"/>
      <protection locked="0"/>
    </xf>
    <xf numFmtId="0" fontId="17" fillId="9" borderId="1" xfId="0" applyFont="1" applyFill="1" applyBorder="1" applyAlignment="1" applyProtection="1">
      <alignment horizontal="left" vertical="center" wrapText="1"/>
      <protection locked="0"/>
    </xf>
    <xf numFmtId="0" fontId="20" fillId="9" borderId="1" xfId="0" applyFont="1" applyFill="1" applyBorder="1" applyAlignment="1" applyProtection="1">
      <alignment horizontal="left" vertical="center" wrapText="1"/>
      <protection locked="0"/>
    </xf>
    <xf numFmtId="0" fontId="22" fillId="5" borderId="3" xfId="0" applyFont="1" applyFill="1" applyBorder="1" applyAlignment="1" applyProtection="1">
      <alignment horizontal="left" vertical="center" wrapText="1"/>
      <protection locked="0"/>
    </xf>
    <xf numFmtId="0" fontId="5" fillId="6" borderId="3" xfId="0" applyFont="1" applyFill="1" applyBorder="1" applyAlignment="1" applyProtection="1">
      <alignment horizontal="left" vertical="center" wrapText="1"/>
      <protection locked="0"/>
    </xf>
    <xf numFmtId="0" fontId="5" fillId="8" borderId="3" xfId="0" applyFont="1" applyFill="1" applyBorder="1" applyAlignment="1" applyProtection="1">
      <alignment horizontal="left" vertical="center" wrapText="1"/>
      <protection locked="0"/>
    </xf>
    <xf numFmtId="0" fontId="5" fillId="29" borderId="1" xfId="0" applyFont="1" applyFill="1" applyBorder="1" applyAlignment="1" applyProtection="1">
      <alignment horizontal="left" vertical="center" wrapText="1"/>
      <protection locked="0"/>
    </xf>
    <xf numFmtId="49" fontId="21" fillId="29" borderId="1" xfId="0" applyNumberFormat="1" applyFont="1" applyFill="1" applyBorder="1" applyAlignment="1" applyProtection="1">
      <alignment horizontal="left" vertical="center" wrapText="1"/>
      <protection locked="0"/>
    </xf>
    <xf numFmtId="49" fontId="5" fillId="29" borderId="1" xfId="0" applyNumberFormat="1" applyFont="1" applyFill="1" applyBorder="1" applyAlignment="1" applyProtection="1">
      <alignment horizontal="left" vertical="center" wrapText="1"/>
      <protection locked="0"/>
    </xf>
    <xf numFmtId="0" fontId="7" fillId="29" borderId="1" xfId="0" quotePrefix="1" applyFont="1" applyFill="1" applyBorder="1" applyAlignment="1" applyProtection="1">
      <alignment horizontal="left" vertical="center" wrapText="1"/>
      <protection locked="0"/>
    </xf>
    <xf numFmtId="0" fontId="17" fillId="29" borderId="1" xfId="0" applyFont="1" applyFill="1" applyBorder="1" applyAlignment="1" applyProtection="1">
      <alignment horizontal="left" vertical="center" wrapText="1"/>
      <protection locked="0"/>
    </xf>
    <xf numFmtId="0" fontId="5" fillId="30" borderId="1" xfId="0" applyFont="1" applyFill="1" applyBorder="1" applyAlignment="1" applyProtection="1">
      <alignment horizontal="left" vertical="center" wrapText="1"/>
      <protection locked="0"/>
    </xf>
    <xf numFmtId="49" fontId="21" fillId="30" borderId="1" xfId="0" applyNumberFormat="1" applyFont="1" applyFill="1" applyBorder="1" applyAlignment="1" applyProtection="1">
      <alignment horizontal="left" vertical="center" wrapText="1"/>
      <protection locked="0"/>
    </xf>
    <xf numFmtId="49" fontId="5" fillId="30" borderId="1" xfId="0" applyNumberFormat="1" applyFont="1" applyFill="1" applyBorder="1" applyAlignment="1" applyProtection="1">
      <alignment horizontal="left" vertical="center" wrapText="1"/>
      <protection locked="0"/>
    </xf>
    <xf numFmtId="0" fontId="7" fillId="30" borderId="1" xfId="0" quotePrefix="1" applyFont="1" applyFill="1" applyBorder="1" applyAlignment="1" applyProtection="1">
      <alignment horizontal="left" vertical="center" wrapText="1"/>
      <protection locked="0"/>
    </xf>
    <xf numFmtId="0" fontId="17" fillId="30" borderId="1" xfId="0" applyFont="1" applyFill="1" applyBorder="1" applyAlignment="1" applyProtection="1">
      <alignment horizontal="left" vertical="center" wrapText="1"/>
      <protection locked="0"/>
    </xf>
    <xf numFmtId="0" fontId="20" fillId="30" borderId="1" xfId="0" applyFont="1" applyFill="1" applyBorder="1" applyAlignment="1" applyProtection="1">
      <alignment horizontal="left" vertical="center" wrapText="1"/>
      <protection locked="0"/>
    </xf>
    <xf numFmtId="49" fontId="5" fillId="30" borderId="3" xfId="0" applyNumberFormat="1" applyFont="1" applyFill="1" applyBorder="1" applyAlignment="1" applyProtection="1">
      <alignment horizontal="left" vertical="center" wrapText="1"/>
      <protection locked="0"/>
    </xf>
    <xf numFmtId="49" fontId="21" fillId="30" borderId="3" xfId="0" applyNumberFormat="1" applyFont="1" applyFill="1" applyBorder="1" applyAlignment="1" applyProtection="1">
      <alignment horizontal="left" vertical="center" wrapText="1"/>
      <protection locked="0"/>
    </xf>
    <xf numFmtId="0" fontId="7" fillId="30" borderId="3" xfId="0" quotePrefix="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2" fillId="31" borderId="1" xfId="0" applyFont="1" applyFill="1" applyBorder="1" applyAlignment="1" applyProtection="1">
      <alignment horizontal="left" vertical="center" wrapText="1"/>
      <protection locked="0"/>
    </xf>
    <xf numFmtId="0" fontId="5" fillId="31" borderId="1" xfId="0" applyFont="1" applyFill="1" applyBorder="1" applyAlignment="1" applyProtection="1">
      <alignment horizontal="left" vertical="center" wrapText="1"/>
      <protection locked="0"/>
    </xf>
    <xf numFmtId="0" fontId="5" fillId="32" borderId="1" xfId="0" applyFont="1" applyFill="1" applyBorder="1" applyAlignment="1" applyProtection="1">
      <alignment horizontal="left" vertical="center" wrapText="1"/>
      <protection locked="0"/>
    </xf>
    <xf numFmtId="0" fontId="5" fillId="30" borderId="1" xfId="0" quotePrefix="1" applyFont="1" applyFill="1" applyBorder="1" applyAlignment="1" applyProtection="1">
      <alignment horizontal="left" vertical="center" wrapText="1"/>
      <protection locked="0"/>
    </xf>
    <xf numFmtId="0" fontId="4" fillId="0" borderId="0" xfId="0" applyFont="1"/>
    <xf numFmtId="0" fontId="6" fillId="2" borderId="1" xfId="0" applyFont="1" applyFill="1" applyBorder="1" applyAlignment="1" applyProtection="1">
      <alignment horizontal="left" vertical="center" wrapText="1"/>
      <protection locked="0"/>
    </xf>
    <xf numFmtId="0" fontId="0" fillId="0" borderId="0" xfId="0" applyAlignment="1">
      <alignment wrapText="1"/>
    </xf>
    <xf numFmtId="49" fontId="21" fillId="31" borderId="1" xfId="0" applyNumberFormat="1" applyFont="1" applyFill="1" applyBorder="1" applyAlignment="1" applyProtection="1">
      <alignment horizontal="left" vertical="center" wrapText="1"/>
      <protection locked="0"/>
    </xf>
    <xf numFmtId="49" fontId="5" fillId="31" borderId="1" xfId="0" applyNumberFormat="1" applyFont="1" applyFill="1" applyBorder="1" applyAlignment="1" applyProtection="1">
      <alignment horizontal="left" vertical="center" wrapText="1"/>
      <protection locked="0"/>
    </xf>
    <xf numFmtId="49" fontId="25" fillId="30" borderId="1" xfId="0" applyNumberFormat="1" applyFont="1" applyFill="1" applyBorder="1" applyAlignment="1" applyProtection="1">
      <alignment horizontal="left" vertical="center" wrapText="1"/>
      <protection locked="0"/>
    </xf>
    <xf numFmtId="0" fontId="6" fillId="2" borderId="2" xfId="0" applyFont="1" applyFill="1" applyBorder="1" applyAlignment="1" applyProtection="1">
      <alignment horizontal="left" vertical="center" wrapText="1"/>
      <protection locked="0"/>
    </xf>
    <xf numFmtId="0" fontId="5" fillId="33" borderId="1" xfId="0" applyFont="1" applyFill="1" applyBorder="1" applyAlignment="1" applyProtection="1">
      <alignment horizontal="left" vertical="center" wrapText="1"/>
      <protection locked="0"/>
    </xf>
    <xf numFmtId="0" fontId="22" fillId="6" borderId="1" xfId="0" applyFont="1" applyFill="1" applyBorder="1" applyAlignment="1" applyProtection="1">
      <alignment horizontal="left" vertical="center" wrapText="1"/>
      <protection locked="0"/>
    </xf>
    <xf numFmtId="49" fontId="7" fillId="0" borderId="1" xfId="0" applyNumberFormat="1" applyFont="1" applyBorder="1" applyAlignment="1">
      <alignment horizontal="left" vertical="center" wrapText="1"/>
    </xf>
    <xf numFmtId="0" fontId="27" fillId="5" borderId="1" xfId="0" applyFont="1" applyFill="1" applyBorder="1" applyAlignment="1" applyProtection="1">
      <alignment horizontal="left" vertical="center" wrapText="1"/>
      <protection locked="0"/>
    </xf>
    <xf numFmtId="0" fontId="27" fillId="5" borderId="3" xfId="0" applyFont="1" applyFill="1" applyBorder="1" applyAlignment="1" applyProtection="1">
      <alignment horizontal="left" vertical="center" wrapText="1"/>
      <protection locked="0"/>
    </xf>
    <xf numFmtId="0" fontId="7" fillId="8" borderId="1" xfId="0" applyFont="1" applyFill="1" applyBorder="1" applyAlignment="1" applyProtection="1">
      <alignment horizontal="left" vertical="center" wrapText="1"/>
      <protection locked="0"/>
    </xf>
    <xf numFmtId="0" fontId="7" fillId="24" borderId="1" xfId="0" applyFont="1" applyFill="1" applyBorder="1" applyAlignment="1" applyProtection="1">
      <alignment horizontal="left" vertical="center" wrapText="1"/>
      <protection locked="0"/>
    </xf>
    <xf numFmtId="0" fontId="5" fillId="8" borderId="1" xfId="0" applyFont="1" applyFill="1" applyBorder="1" applyAlignment="1">
      <alignment horizontal="left" vertical="center" wrapText="1"/>
    </xf>
    <xf numFmtId="0" fontId="11" fillId="34" borderId="49" xfId="0" applyFont="1" applyFill="1" applyBorder="1" applyAlignment="1">
      <alignment horizontal="center" vertical="center" wrapText="1"/>
    </xf>
    <xf numFmtId="0" fontId="11" fillId="34" borderId="50" xfId="0" applyFont="1" applyFill="1" applyBorder="1" applyAlignment="1">
      <alignment horizontal="center" vertical="center" wrapText="1"/>
    </xf>
    <xf numFmtId="0" fontId="11" fillId="10" borderId="0" xfId="0" applyFont="1" applyFill="1" applyAlignment="1">
      <alignment vertical="center" wrapText="1"/>
    </xf>
    <xf numFmtId="0" fontId="11" fillId="10" borderId="51" xfId="0" applyFont="1" applyFill="1" applyBorder="1" applyAlignment="1">
      <alignment vertical="center" wrapText="1"/>
    </xf>
    <xf numFmtId="0" fontId="29" fillId="10" borderId="49" xfId="0" applyFont="1" applyFill="1" applyBorder="1" applyAlignment="1">
      <alignment vertical="center" wrapText="1"/>
    </xf>
    <xf numFmtId="0" fontId="11" fillId="34" borderId="0" xfId="0" applyFont="1" applyFill="1" applyAlignment="1">
      <alignment vertical="center" wrapText="1"/>
    </xf>
    <xf numFmtId="0" fontId="11" fillId="34" borderId="51" xfId="0" applyFont="1" applyFill="1" applyBorder="1" applyAlignment="1">
      <alignment vertical="center" wrapText="1"/>
    </xf>
    <xf numFmtId="0" fontId="0" fillId="34" borderId="50" xfId="0" applyFill="1" applyBorder="1" applyAlignment="1">
      <alignment vertical="top" wrapText="1"/>
    </xf>
    <xf numFmtId="0" fontId="29" fillId="34" borderId="49" xfId="0" applyFont="1" applyFill="1" applyBorder="1" applyAlignment="1">
      <alignment vertical="center" wrapText="1"/>
    </xf>
    <xf numFmtId="0" fontId="29" fillId="10" borderId="50" xfId="0" applyFont="1" applyFill="1" applyBorder="1" applyAlignment="1">
      <alignment vertical="center" wrapText="1"/>
    </xf>
    <xf numFmtId="0" fontId="11" fillId="34" borderId="50" xfId="0" applyFont="1" applyFill="1" applyBorder="1" applyAlignment="1">
      <alignment vertical="center" wrapText="1"/>
    </xf>
    <xf numFmtId="0" fontId="11" fillId="34" borderId="49" xfId="0" applyFont="1" applyFill="1" applyBorder="1" applyAlignment="1">
      <alignment vertical="center" wrapText="1"/>
    </xf>
    <xf numFmtId="49" fontId="21" fillId="6" borderId="1" xfId="0" applyNumberFormat="1" applyFont="1" applyFill="1" applyBorder="1" applyAlignment="1" applyProtection="1">
      <alignment horizontal="left" vertical="center" wrapText="1"/>
      <protection locked="0"/>
    </xf>
    <xf numFmtId="0" fontId="0" fillId="0" borderId="0" xfId="0" applyAlignment="1">
      <alignment horizontal="left" vertical="center"/>
    </xf>
    <xf numFmtId="0" fontId="7" fillId="0" borderId="0" xfId="0" applyFont="1" applyAlignment="1">
      <alignment wrapText="1"/>
    </xf>
    <xf numFmtId="0" fontId="7" fillId="0" borderId="0" xfId="0" applyFont="1" applyAlignment="1">
      <alignment vertical="top" wrapText="1"/>
    </xf>
    <xf numFmtId="0" fontId="10" fillId="18" borderId="7" xfId="0" applyFont="1" applyFill="1" applyBorder="1" applyAlignment="1">
      <alignment vertical="center"/>
    </xf>
    <xf numFmtId="0" fontId="11" fillId="18" borderId="8" xfId="0" applyFont="1" applyFill="1" applyBorder="1" applyAlignment="1">
      <alignment vertical="center"/>
    </xf>
    <xf numFmtId="0" fontId="7" fillId="8" borderId="1" xfId="0" applyFont="1" applyFill="1" applyBorder="1" applyAlignment="1" applyProtection="1">
      <alignment horizontal="left" vertical="top" wrapText="1"/>
      <protection locked="0"/>
    </xf>
    <xf numFmtId="0" fontId="7" fillId="30" borderId="1" xfId="0" quotePrefix="1" applyFont="1" applyFill="1" applyBorder="1" applyAlignment="1" applyProtection="1">
      <alignment horizontal="left" vertical="top" wrapText="1"/>
      <protection locked="0"/>
    </xf>
    <xf numFmtId="0" fontId="7" fillId="30" borderId="3" xfId="0" quotePrefix="1" applyFont="1" applyFill="1" applyBorder="1" applyAlignment="1" applyProtection="1">
      <alignment horizontal="left" vertical="top" wrapText="1"/>
      <protection locked="0"/>
    </xf>
    <xf numFmtId="0" fontId="7" fillId="8" borderId="3" xfId="0" applyFont="1" applyFill="1" applyBorder="1" applyAlignment="1" applyProtection="1">
      <alignment horizontal="left" vertical="center" wrapText="1"/>
      <protection locked="0"/>
    </xf>
    <xf numFmtId="0" fontId="7" fillId="8" borderId="1" xfId="0" quotePrefix="1" applyFont="1" applyFill="1" applyBorder="1" applyAlignment="1" applyProtection="1">
      <alignment horizontal="left" vertical="center" wrapText="1"/>
      <protection locked="0"/>
    </xf>
    <xf numFmtId="0" fontId="20" fillId="32" borderId="1" xfId="0" applyFont="1" applyFill="1" applyBorder="1" applyAlignment="1" applyProtection="1">
      <alignment horizontal="left" vertical="center" wrapText="1"/>
      <protection locked="0"/>
    </xf>
    <xf numFmtId="49" fontId="5" fillId="32" borderId="1" xfId="0" applyNumberFormat="1" applyFont="1" applyFill="1" applyBorder="1" applyAlignment="1" applyProtection="1">
      <alignment horizontal="left" vertical="center" wrapText="1"/>
      <protection locked="0"/>
    </xf>
    <xf numFmtId="49" fontId="21" fillId="32" borderId="1" xfId="0" applyNumberFormat="1" applyFont="1" applyFill="1" applyBorder="1" applyAlignment="1" applyProtection="1">
      <alignment horizontal="left" vertical="center" wrapText="1"/>
      <protection locked="0"/>
    </xf>
    <xf numFmtId="0" fontId="7" fillId="32" borderId="1" xfId="0" quotePrefix="1" applyFont="1" applyFill="1" applyBorder="1" applyAlignment="1" applyProtection="1">
      <alignment horizontal="left" vertical="center" wrapText="1"/>
      <protection locked="0"/>
    </xf>
    <xf numFmtId="0" fontId="22" fillId="32" borderId="1" xfId="0" applyFont="1" applyFill="1" applyBorder="1" applyAlignment="1" applyProtection="1">
      <alignment horizontal="left" vertical="center" wrapText="1"/>
      <protection locked="0"/>
    </xf>
    <xf numFmtId="0" fontId="5" fillId="35" borderId="1" xfId="0" applyFont="1" applyFill="1" applyBorder="1" applyAlignment="1" applyProtection="1">
      <alignment horizontal="left" vertical="center" wrapText="1"/>
      <protection locked="0"/>
    </xf>
    <xf numFmtId="0" fontId="27" fillId="5" borderId="1" xfId="0" applyFont="1" applyFill="1" applyBorder="1" applyAlignment="1" applyProtection="1">
      <alignment horizontal="left" vertical="top" wrapText="1"/>
      <protection locked="0"/>
    </xf>
    <xf numFmtId="0" fontId="27" fillId="32" borderId="1" xfId="0" applyFont="1" applyFill="1" applyBorder="1" applyAlignment="1" applyProtection="1">
      <alignment horizontal="left" vertical="top" wrapText="1"/>
      <protection locked="0"/>
    </xf>
    <xf numFmtId="0" fontId="7" fillId="32" borderId="1" xfId="0" applyFont="1" applyFill="1" applyBorder="1" applyAlignment="1" applyProtection="1">
      <alignment horizontal="left" vertical="top" wrapText="1"/>
      <protection locked="0"/>
    </xf>
    <xf numFmtId="0" fontId="27" fillId="5" borderId="0" xfId="0" applyFont="1" applyFill="1" applyAlignment="1" applyProtection="1">
      <alignment horizontal="left" vertical="center" wrapText="1"/>
      <protection locked="0"/>
    </xf>
    <xf numFmtId="0" fontId="27" fillId="6" borderId="1" xfId="0" applyFont="1" applyFill="1" applyBorder="1" applyAlignment="1" applyProtection="1">
      <alignment horizontal="left" vertical="center" wrapText="1"/>
      <protection locked="0"/>
    </xf>
    <xf numFmtId="0" fontId="27" fillId="31" borderId="1" xfId="0" applyFont="1" applyFill="1" applyBorder="1" applyAlignment="1" applyProtection="1">
      <alignment horizontal="left" vertical="top" wrapText="1"/>
      <protection locked="0"/>
    </xf>
    <xf numFmtId="0" fontId="7" fillId="8" borderId="0" xfId="0" applyFont="1" applyFill="1" applyAlignment="1">
      <alignment horizontal="left" vertical="center" wrapText="1"/>
    </xf>
    <xf numFmtId="0" fontId="7" fillId="8" borderId="1" xfId="0" applyFont="1" applyFill="1" applyBorder="1" applyAlignment="1">
      <alignment horizontal="left" vertical="center" wrapText="1"/>
    </xf>
    <xf numFmtId="0" fontId="5" fillId="7" borderId="3" xfId="0" applyFont="1" applyFill="1" applyBorder="1" applyAlignment="1" applyProtection="1">
      <alignment horizontal="left" vertical="center" wrapText="1"/>
      <protection locked="0"/>
    </xf>
    <xf numFmtId="0" fontId="7" fillId="8" borderId="0" xfId="0" applyFont="1" applyFill="1" applyAlignment="1" applyProtection="1">
      <alignment horizontal="left" vertical="center" wrapText="1"/>
      <protection locked="0"/>
    </xf>
    <xf numFmtId="0" fontId="7" fillId="31" borderId="1" xfId="0" applyFont="1" applyFill="1" applyBorder="1" applyAlignment="1" applyProtection="1">
      <alignment horizontal="left" vertical="top" wrapText="1"/>
      <protection locked="0"/>
    </xf>
    <xf numFmtId="0" fontId="7" fillId="7" borderId="1" xfId="0" applyFont="1" applyFill="1" applyBorder="1" applyAlignment="1" applyProtection="1">
      <alignment horizontal="left" vertical="top" wrapText="1"/>
      <protection locked="0"/>
    </xf>
    <xf numFmtId="0" fontId="7" fillId="6" borderId="1" xfId="0" applyFont="1" applyFill="1" applyBorder="1" applyAlignment="1" applyProtection="1">
      <alignment horizontal="left" vertical="top" wrapText="1"/>
      <protection locked="0"/>
    </xf>
    <xf numFmtId="0" fontId="21" fillId="31" borderId="1" xfId="0" applyFont="1" applyFill="1" applyBorder="1" applyAlignment="1" applyProtection="1">
      <alignment horizontal="left" vertical="center" wrapText="1"/>
      <protection locked="0"/>
    </xf>
    <xf numFmtId="49" fontId="21" fillId="31" borderId="0" xfId="0" quotePrefix="1" applyNumberFormat="1" applyFont="1" applyFill="1" applyAlignment="1" applyProtection="1">
      <alignment horizontal="left" vertical="center" textRotation="90" wrapText="1"/>
      <protection locked="0"/>
    </xf>
    <xf numFmtId="0" fontId="30" fillId="2" borderId="2" xfId="0" applyFont="1" applyFill="1" applyBorder="1" applyAlignment="1" applyProtection="1">
      <alignment horizontal="left" vertical="center" wrapText="1"/>
      <protection locked="0"/>
    </xf>
    <xf numFmtId="0" fontId="23" fillId="0" borderId="0" xfId="0" applyFont="1"/>
    <xf numFmtId="0" fontId="0" fillId="37" borderId="0" xfId="0" applyFill="1"/>
    <xf numFmtId="0" fontId="6" fillId="2" borderId="58" xfId="0" applyFont="1" applyFill="1" applyBorder="1" applyAlignment="1" applyProtection="1">
      <alignment horizontal="left" vertical="center" wrapText="1"/>
      <protection locked="0"/>
    </xf>
    <xf numFmtId="0" fontId="21" fillId="31" borderId="0" xfId="0" applyFont="1" applyFill="1" applyAlignment="1" applyProtection="1">
      <alignment horizontal="left" vertical="center" wrapText="1"/>
      <protection locked="0"/>
    </xf>
    <xf numFmtId="0" fontId="21" fillId="31" borderId="58" xfId="0" applyFont="1" applyFill="1" applyBorder="1" applyAlignment="1" applyProtection="1">
      <alignment horizontal="left" vertical="center" wrapText="1"/>
      <protection locked="0"/>
    </xf>
    <xf numFmtId="0" fontId="5" fillId="0" borderId="0" xfId="0" applyFont="1" applyAlignment="1">
      <alignment wrapText="1"/>
    </xf>
    <xf numFmtId="0" fontId="5" fillId="37" borderId="0" xfId="0" applyFont="1" applyFill="1" applyAlignment="1">
      <alignment wrapText="1"/>
    </xf>
    <xf numFmtId="0" fontId="5" fillId="37" borderId="0" xfId="0" applyFont="1" applyFill="1"/>
    <xf numFmtId="0" fontId="5" fillId="37" borderId="1" xfId="0" applyFont="1" applyFill="1" applyBorder="1" applyAlignment="1" applyProtection="1">
      <alignment horizontal="left" vertical="center" wrapText="1"/>
      <protection locked="0"/>
    </xf>
    <xf numFmtId="49" fontId="21" fillId="37" borderId="1" xfId="0" applyNumberFormat="1" applyFont="1" applyFill="1" applyBorder="1" applyAlignment="1" applyProtection="1">
      <alignment horizontal="left" vertical="center" wrapText="1"/>
      <protection locked="0"/>
    </xf>
    <xf numFmtId="49" fontId="5" fillId="37" borderId="1" xfId="0" applyNumberFormat="1" applyFont="1" applyFill="1" applyBorder="1" applyAlignment="1" applyProtection="1">
      <alignment horizontal="left" vertical="center" wrapText="1"/>
      <protection locked="0"/>
    </xf>
    <xf numFmtId="49" fontId="7" fillId="37" borderId="1" xfId="0" applyNumberFormat="1" applyFont="1" applyFill="1" applyBorder="1" applyAlignment="1" applyProtection="1">
      <alignment horizontal="left" vertical="center" wrapText="1"/>
      <protection locked="0"/>
    </xf>
    <xf numFmtId="0" fontId="7" fillId="37" borderId="1" xfId="0" quotePrefix="1" applyFont="1" applyFill="1" applyBorder="1" applyAlignment="1" applyProtection="1">
      <alignment horizontal="left" vertical="center" wrapText="1"/>
      <protection locked="0"/>
    </xf>
    <xf numFmtId="0" fontId="7" fillId="37" borderId="1" xfId="0" applyFont="1" applyFill="1" applyBorder="1" applyAlignment="1" applyProtection="1">
      <alignment horizontal="left" vertical="center" wrapText="1"/>
      <protection locked="0"/>
    </xf>
    <xf numFmtId="0" fontId="17" fillId="37" borderId="1" xfId="0" applyFont="1" applyFill="1" applyBorder="1" applyAlignment="1" applyProtection="1">
      <alignment horizontal="left" vertical="center" wrapText="1"/>
      <protection locked="0"/>
    </xf>
    <xf numFmtId="0" fontId="7" fillId="37" borderId="1" xfId="0" applyFont="1" applyFill="1" applyBorder="1" applyAlignment="1" applyProtection="1">
      <alignment horizontal="left" vertical="top" wrapText="1"/>
      <protection locked="0"/>
    </xf>
    <xf numFmtId="49" fontId="7" fillId="6" borderId="1" xfId="0" applyNumberFormat="1"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39"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49" fontId="21" fillId="31" borderId="3" xfId="0" applyNumberFormat="1" applyFont="1" applyFill="1" applyBorder="1" applyAlignment="1" applyProtection="1">
      <alignment horizontal="left" vertical="center" textRotation="90" wrapText="1"/>
      <protection locked="0"/>
    </xf>
    <xf numFmtId="0" fontId="6" fillId="2" borderId="40" xfId="0" applyFont="1" applyFill="1" applyBorder="1" applyAlignment="1" applyProtection="1">
      <alignment horizontal="left" vertical="center" wrapText="1"/>
      <protection locked="0"/>
    </xf>
    <xf numFmtId="0" fontId="7" fillId="35" borderId="1" xfId="0" applyFont="1" applyFill="1" applyBorder="1" applyAlignment="1" applyProtection="1">
      <alignment horizontal="left" vertical="top" wrapText="1"/>
      <protection locked="0"/>
    </xf>
    <xf numFmtId="0" fontId="7" fillId="35" borderId="1" xfId="0" applyFont="1" applyFill="1" applyBorder="1" applyAlignment="1" applyProtection="1">
      <alignment horizontal="left" vertical="center" wrapText="1"/>
      <protection locked="0"/>
    </xf>
    <xf numFmtId="0" fontId="0" fillId="24" borderId="0" xfId="0" applyFill="1"/>
    <xf numFmtId="0" fontId="5" fillId="30" borderId="3" xfId="0" applyFont="1" applyFill="1" applyBorder="1" applyAlignment="1" applyProtection="1">
      <alignment horizontal="left" vertical="center" wrapText="1"/>
      <protection locked="0"/>
    </xf>
    <xf numFmtId="0" fontId="17" fillId="30" borderId="3" xfId="0" applyFont="1" applyFill="1" applyBorder="1" applyAlignment="1" applyProtection="1">
      <alignment horizontal="left" vertical="center" wrapText="1"/>
      <protection locked="0"/>
    </xf>
    <xf numFmtId="0" fontId="7" fillId="8" borderId="0" xfId="0" applyFont="1" applyFill="1" applyAlignment="1" applyProtection="1">
      <alignment horizontal="left" vertical="top" wrapText="1"/>
      <protection locked="0"/>
    </xf>
    <xf numFmtId="49" fontId="26" fillId="37" borderId="1" xfId="0" applyNumberFormat="1" applyFont="1" applyFill="1" applyBorder="1" applyAlignment="1" applyProtection="1">
      <alignment horizontal="left" vertical="center" wrapText="1"/>
      <protection locked="0"/>
    </xf>
    <xf numFmtId="0" fontId="25" fillId="37" borderId="1" xfId="0" applyFont="1" applyFill="1" applyBorder="1" applyAlignment="1" applyProtection="1">
      <alignment horizontal="left" vertical="center" wrapText="1"/>
      <protection locked="0"/>
    </xf>
    <xf numFmtId="0" fontId="26" fillId="37" borderId="1" xfId="0" applyFont="1" applyFill="1" applyBorder="1" applyAlignment="1" applyProtection="1">
      <alignment horizontal="left" vertical="center" wrapText="1"/>
      <protection locked="0"/>
    </xf>
    <xf numFmtId="49" fontId="26" fillId="6" borderId="1" xfId="0" applyNumberFormat="1" applyFont="1" applyFill="1" applyBorder="1" applyAlignment="1" applyProtection="1">
      <alignment horizontal="left" vertical="center" wrapText="1"/>
      <protection locked="0"/>
    </xf>
    <xf numFmtId="49" fontId="5" fillId="0" borderId="1"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pplyProtection="1">
      <alignment horizontal="left" vertical="center"/>
      <protection locked="0"/>
    </xf>
    <xf numFmtId="0" fontId="5" fillId="29" borderId="1" xfId="0" applyFont="1" applyFill="1" applyBorder="1" applyAlignment="1" applyProtection="1">
      <alignment horizontal="left" vertical="center"/>
      <protection locked="0"/>
    </xf>
    <xf numFmtId="0" fontId="17" fillId="29" borderId="1" xfId="0" applyFont="1" applyFill="1" applyBorder="1" applyAlignment="1" applyProtection="1">
      <alignment horizontal="left" vertical="center"/>
      <protection locked="0"/>
    </xf>
    <xf numFmtId="49" fontId="5" fillId="29" borderId="1" xfId="0" applyNumberFormat="1" applyFont="1" applyFill="1" applyBorder="1" applyAlignment="1" applyProtection="1">
      <alignment horizontal="left" vertical="center"/>
      <protection locked="0"/>
    </xf>
    <xf numFmtId="49" fontId="21" fillId="29" borderId="1" xfId="0" applyNumberFormat="1" applyFont="1" applyFill="1" applyBorder="1" applyAlignment="1" applyProtection="1">
      <alignment horizontal="left" vertical="center"/>
      <protection locked="0"/>
    </xf>
    <xf numFmtId="0" fontId="7" fillId="29" borderId="1" xfId="0" quotePrefix="1" applyFont="1" applyFill="1" applyBorder="1" applyAlignment="1" applyProtection="1">
      <alignment horizontal="left" vertical="center"/>
      <protection locked="0"/>
    </xf>
    <xf numFmtId="0" fontId="22" fillId="5" borderId="1" xfId="0" applyFont="1" applyFill="1" applyBorder="1" applyAlignment="1" applyProtection="1">
      <alignment horizontal="left" vertical="center"/>
      <protection locked="0"/>
    </xf>
    <xf numFmtId="0" fontId="27" fillId="5" borderId="1" xfId="0" applyFont="1" applyFill="1" applyBorder="1" applyAlignment="1" applyProtection="1">
      <alignment horizontal="left" vertical="top"/>
      <protection locked="0"/>
    </xf>
    <xf numFmtId="0" fontId="5" fillId="6" borderId="1" xfId="0" applyFont="1" applyFill="1" applyBorder="1" applyAlignment="1" applyProtection="1">
      <alignment horizontal="left" vertical="center"/>
      <protection locked="0"/>
    </xf>
    <xf numFmtId="0" fontId="5" fillId="7" borderId="1" xfId="0" applyFont="1" applyFill="1" applyBorder="1" applyAlignment="1" applyProtection="1">
      <alignment horizontal="left" vertical="center"/>
      <protection locked="0"/>
    </xf>
    <xf numFmtId="0" fontId="5" fillId="8" borderId="1" xfId="0" applyFont="1" applyFill="1" applyBorder="1" applyAlignment="1" applyProtection="1">
      <alignment horizontal="left" vertical="center"/>
      <protection locked="0"/>
    </xf>
    <xf numFmtId="0" fontId="7" fillId="8" borderId="1" xfId="0" applyFont="1" applyFill="1" applyBorder="1" applyAlignment="1" applyProtection="1">
      <alignment horizontal="left" vertical="top"/>
      <protection locked="0"/>
    </xf>
    <xf numFmtId="0" fontId="7" fillId="8" borderId="1" xfId="0" applyFont="1" applyFill="1" applyBorder="1" applyAlignment="1" applyProtection="1">
      <alignment horizontal="left" vertical="center"/>
      <protection locked="0"/>
    </xf>
    <xf numFmtId="0" fontId="20" fillId="29" borderId="1"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top"/>
      <protection locked="0"/>
    </xf>
    <xf numFmtId="49" fontId="7" fillId="29" borderId="1" xfId="0" applyNumberFormat="1" applyFont="1" applyFill="1" applyBorder="1" applyAlignment="1" applyProtection="1">
      <alignment horizontal="left" vertical="center"/>
      <protection locked="0"/>
    </xf>
    <xf numFmtId="0" fontId="5" fillId="8" borderId="1" xfId="0" applyFont="1" applyFill="1" applyBorder="1" applyAlignment="1">
      <alignment horizontal="left" vertical="center"/>
    </xf>
    <xf numFmtId="0" fontId="5" fillId="37" borderId="1" xfId="0" applyFont="1" applyFill="1" applyBorder="1" applyAlignment="1" applyProtection="1">
      <alignment horizontal="left" vertical="center"/>
      <protection locked="0"/>
    </xf>
    <xf numFmtId="49" fontId="21" fillId="37" borderId="1" xfId="0" applyNumberFormat="1" applyFont="1" applyFill="1" applyBorder="1" applyAlignment="1" applyProtection="1">
      <alignment horizontal="left" vertical="center"/>
      <protection locked="0"/>
    </xf>
    <xf numFmtId="49" fontId="5" fillId="37" borderId="1" xfId="0" applyNumberFormat="1" applyFont="1" applyFill="1" applyBorder="1" applyAlignment="1" applyProtection="1">
      <alignment horizontal="left" vertical="center"/>
      <protection locked="0"/>
    </xf>
    <xf numFmtId="49" fontId="26" fillId="37" borderId="1" xfId="0" applyNumberFormat="1" applyFont="1" applyFill="1" applyBorder="1" applyAlignment="1" applyProtection="1">
      <alignment horizontal="left" vertical="center"/>
      <protection locked="0"/>
    </xf>
    <xf numFmtId="49" fontId="7" fillId="37" borderId="1" xfId="0" applyNumberFormat="1" applyFont="1" applyFill="1" applyBorder="1" applyAlignment="1" applyProtection="1">
      <alignment horizontal="left" vertical="center"/>
      <protection locked="0"/>
    </xf>
    <xf numFmtId="0" fontId="7" fillId="37" borderId="1" xfId="0" quotePrefix="1" applyFont="1" applyFill="1" applyBorder="1" applyAlignment="1" applyProtection="1">
      <alignment horizontal="left" vertical="center"/>
      <protection locked="0"/>
    </xf>
    <xf numFmtId="0" fontId="22" fillId="31" borderId="1" xfId="0" applyFont="1" applyFill="1" applyBorder="1" applyAlignment="1" applyProtection="1">
      <alignment horizontal="left" vertical="center"/>
      <protection locked="0"/>
    </xf>
    <xf numFmtId="0" fontId="27" fillId="31" borderId="1" xfId="0" applyFont="1" applyFill="1" applyBorder="1" applyAlignment="1" applyProtection="1">
      <alignment horizontal="left" vertical="top"/>
      <protection locked="0"/>
    </xf>
    <xf numFmtId="0" fontId="5" fillId="31" borderId="1" xfId="0" applyFont="1" applyFill="1" applyBorder="1" applyAlignment="1" applyProtection="1">
      <alignment horizontal="left" vertical="center"/>
      <protection locked="0"/>
    </xf>
    <xf numFmtId="0" fontId="7" fillId="31" borderId="1" xfId="0" applyFont="1" applyFill="1" applyBorder="1" applyAlignment="1" applyProtection="1">
      <alignment horizontal="left" vertical="top"/>
      <protection locked="0"/>
    </xf>
    <xf numFmtId="0" fontId="7" fillId="37" borderId="1" xfId="0" applyFont="1" applyFill="1" applyBorder="1" applyAlignment="1" applyProtection="1">
      <alignment horizontal="left" vertical="top"/>
      <protection locked="0"/>
    </xf>
    <xf numFmtId="0" fontId="7" fillId="37" borderId="1" xfId="0" applyFont="1" applyFill="1" applyBorder="1" applyAlignment="1" applyProtection="1">
      <alignment horizontal="left" vertical="center"/>
      <protection locked="0"/>
    </xf>
    <xf numFmtId="0" fontId="0" fillId="31" borderId="1" xfId="0" applyFill="1" applyBorder="1" applyAlignment="1" applyProtection="1">
      <alignment horizontal="left" vertical="center"/>
      <protection locked="0"/>
    </xf>
    <xf numFmtId="0" fontId="0" fillId="31" borderId="0" xfId="0" applyFill="1"/>
    <xf numFmtId="0" fontId="25" fillId="37" borderId="1" xfId="0" applyFont="1" applyFill="1" applyBorder="1" applyAlignment="1" applyProtection="1">
      <alignment horizontal="left" vertical="center"/>
      <protection locked="0"/>
    </xf>
    <xf numFmtId="0" fontId="17" fillId="37" borderId="1" xfId="0" applyFont="1" applyFill="1" applyBorder="1" applyAlignment="1" applyProtection="1">
      <alignment horizontal="left" vertical="center"/>
      <protection locked="0"/>
    </xf>
    <xf numFmtId="0" fontId="7" fillId="7" borderId="1" xfId="0" applyFont="1" applyFill="1" applyBorder="1" applyAlignment="1" applyProtection="1">
      <alignment horizontal="left" vertical="top"/>
      <protection locked="0"/>
    </xf>
    <xf numFmtId="0" fontId="26" fillId="37" borderId="1" xfId="0" applyFont="1" applyFill="1" applyBorder="1" applyAlignment="1" applyProtection="1">
      <alignment horizontal="left" vertical="center"/>
      <protection locked="0"/>
    </xf>
    <xf numFmtId="0" fontId="20" fillId="37" borderId="1" xfId="0" applyFont="1" applyFill="1" applyBorder="1" applyAlignment="1" applyProtection="1">
      <alignment horizontal="left" vertical="center"/>
      <protection locked="0"/>
    </xf>
    <xf numFmtId="0" fontId="7" fillId="28" borderId="1" xfId="0" quotePrefix="1" applyFont="1" applyFill="1" applyBorder="1" applyAlignment="1" applyProtection="1">
      <alignment horizontal="left" vertical="top"/>
      <protection locked="0"/>
    </xf>
    <xf numFmtId="49" fontId="25" fillId="37" borderId="1" xfId="0" applyNumberFormat="1" applyFont="1" applyFill="1" applyBorder="1" applyAlignment="1" applyProtection="1">
      <alignment horizontal="left" vertical="center"/>
      <protection locked="0"/>
    </xf>
    <xf numFmtId="0" fontId="5" fillId="28" borderId="1" xfId="0" applyFont="1" applyFill="1" applyBorder="1" applyAlignment="1" applyProtection="1">
      <alignment horizontal="left" vertical="center"/>
      <protection locked="0"/>
    </xf>
    <xf numFmtId="0" fontId="20" fillId="28" borderId="1" xfId="0" applyFont="1" applyFill="1" applyBorder="1" applyAlignment="1" applyProtection="1">
      <alignment horizontal="left" vertical="center"/>
      <protection locked="0"/>
    </xf>
    <xf numFmtId="49" fontId="5" fillId="28" borderId="1" xfId="0" applyNumberFormat="1" applyFont="1" applyFill="1" applyBorder="1" applyAlignment="1" applyProtection="1">
      <alignment horizontal="left" vertical="center"/>
      <protection locked="0"/>
    </xf>
    <xf numFmtId="49" fontId="21" fillId="28" borderId="1" xfId="0" applyNumberFormat="1" applyFont="1" applyFill="1" applyBorder="1" applyAlignment="1" applyProtection="1">
      <alignment horizontal="left" vertical="center"/>
      <protection locked="0"/>
    </xf>
    <xf numFmtId="0" fontId="7" fillId="28" borderId="1" xfId="0" quotePrefix="1" applyFont="1" applyFill="1" applyBorder="1" applyAlignment="1" applyProtection="1">
      <alignment horizontal="left" vertical="center"/>
      <protection locked="0"/>
    </xf>
    <xf numFmtId="0" fontId="5" fillId="30" borderId="1" xfId="0" applyFont="1" applyFill="1" applyBorder="1" applyAlignment="1" applyProtection="1">
      <alignment horizontal="left" vertical="center"/>
      <protection locked="0"/>
    </xf>
    <xf numFmtId="0" fontId="20" fillId="30" borderId="1" xfId="0" applyFont="1" applyFill="1" applyBorder="1" applyAlignment="1" applyProtection="1">
      <alignment horizontal="left" vertical="center"/>
      <protection locked="0"/>
    </xf>
    <xf numFmtId="49" fontId="5" fillId="30" borderId="1" xfId="0" applyNumberFormat="1" applyFont="1" applyFill="1" applyBorder="1" applyAlignment="1" applyProtection="1">
      <alignment horizontal="left" vertical="center"/>
      <protection locked="0"/>
    </xf>
    <xf numFmtId="49" fontId="21" fillId="30" borderId="1" xfId="0" applyNumberFormat="1" applyFont="1" applyFill="1" applyBorder="1" applyAlignment="1" applyProtection="1">
      <alignment horizontal="left" vertical="center"/>
      <protection locked="0"/>
    </xf>
    <xf numFmtId="0" fontId="7" fillId="30" borderId="1" xfId="0" quotePrefix="1" applyFont="1" applyFill="1" applyBorder="1" applyAlignment="1" applyProtection="1">
      <alignment horizontal="left" vertical="center"/>
      <protection locked="0"/>
    </xf>
    <xf numFmtId="0" fontId="7" fillId="30" borderId="1" xfId="0" quotePrefix="1" applyFont="1" applyFill="1" applyBorder="1" applyAlignment="1" applyProtection="1">
      <alignment horizontal="left" vertical="top"/>
      <protection locked="0"/>
    </xf>
    <xf numFmtId="0" fontId="27" fillId="5" borderId="1" xfId="0" applyFont="1" applyFill="1" applyBorder="1" applyAlignment="1" applyProtection="1">
      <alignment horizontal="left" vertical="center"/>
      <protection locked="0"/>
    </xf>
    <xf numFmtId="0" fontId="17" fillId="30" borderId="1"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49" fontId="25" fillId="30" borderId="1" xfId="0" applyNumberFormat="1" applyFont="1" applyFill="1" applyBorder="1" applyAlignment="1" applyProtection="1">
      <alignment horizontal="left" vertical="center"/>
      <protection locked="0"/>
    </xf>
    <xf numFmtId="0" fontId="7" fillId="30" borderId="1" xfId="0" applyFont="1" applyFill="1" applyBorder="1" applyAlignment="1" applyProtection="1">
      <alignment horizontal="left" vertical="top"/>
      <protection locked="0"/>
    </xf>
    <xf numFmtId="49" fontId="5" fillId="9" borderId="3" xfId="0" applyNumberFormat="1" applyFont="1" applyFill="1" applyBorder="1" applyAlignment="1" applyProtection="1">
      <alignment horizontal="left" vertical="center"/>
      <protection locked="0"/>
    </xf>
    <xf numFmtId="0" fontId="5" fillId="9" borderId="1" xfId="0" applyFont="1" applyFill="1" applyBorder="1" applyAlignment="1" applyProtection="1">
      <alignment horizontal="left" vertical="center"/>
      <protection locked="0"/>
    </xf>
    <xf numFmtId="0" fontId="17" fillId="9" borderId="1" xfId="0" applyFont="1" applyFill="1" applyBorder="1" applyAlignment="1" applyProtection="1">
      <alignment horizontal="left" vertical="center"/>
      <protection locked="0"/>
    </xf>
    <xf numFmtId="49" fontId="5" fillId="9" borderId="1" xfId="0" applyNumberFormat="1" applyFont="1" applyFill="1" applyBorder="1" applyAlignment="1" applyProtection="1">
      <alignment horizontal="left" vertical="center"/>
      <protection locked="0"/>
    </xf>
    <xf numFmtId="49" fontId="21" fillId="9" borderId="1" xfId="0" applyNumberFormat="1" applyFont="1" applyFill="1" applyBorder="1" applyAlignment="1" applyProtection="1">
      <alignment horizontal="left" vertical="center"/>
      <protection locked="0"/>
    </xf>
    <xf numFmtId="0" fontId="7" fillId="9" borderId="1" xfId="0" quotePrefix="1" applyFont="1" applyFill="1" applyBorder="1" applyAlignment="1" applyProtection="1">
      <alignment horizontal="left" vertical="center"/>
      <protection locked="0"/>
    </xf>
    <xf numFmtId="0" fontId="27" fillId="5" borderId="0" xfId="0" applyFont="1" applyFill="1" applyAlignment="1" applyProtection="1">
      <alignment horizontal="left" vertical="center"/>
      <protection locked="0"/>
    </xf>
    <xf numFmtId="0" fontId="7" fillId="8" borderId="1" xfId="0" applyFont="1" applyFill="1" applyBorder="1" applyAlignment="1">
      <alignment horizontal="left" vertical="center"/>
    </xf>
    <xf numFmtId="0" fontId="7" fillId="8" borderId="0" xfId="0" applyFont="1" applyFill="1" applyAlignment="1" applyProtection="1">
      <alignment horizontal="left" vertical="center"/>
      <protection locked="0"/>
    </xf>
    <xf numFmtId="0" fontId="20" fillId="9" borderId="1" xfId="0" applyFont="1" applyFill="1" applyBorder="1" applyAlignment="1" applyProtection="1">
      <alignment horizontal="left" vertical="center"/>
      <protection locked="0"/>
    </xf>
    <xf numFmtId="0" fontId="7" fillId="8" borderId="0" xfId="0" applyFont="1" applyFill="1" applyAlignment="1">
      <alignment horizontal="left" vertical="center"/>
    </xf>
    <xf numFmtId="49" fontId="5" fillId="29" borderId="3" xfId="0" applyNumberFormat="1" applyFont="1" applyFill="1" applyBorder="1" applyAlignment="1" applyProtection="1">
      <alignment horizontal="left" vertical="center"/>
      <protection locked="0"/>
    </xf>
    <xf numFmtId="49" fontId="21" fillId="29" borderId="38" xfId="0" applyNumberFormat="1" applyFont="1" applyFill="1" applyBorder="1" applyAlignment="1" applyProtection="1">
      <alignment horizontal="left" vertical="center"/>
      <protection locked="0"/>
    </xf>
    <xf numFmtId="0" fontId="17" fillId="29" borderId="38" xfId="0" applyFont="1" applyFill="1" applyBorder="1" applyAlignment="1" applyProtection="1">
      <alignment horizontal="left" vertical="center"/>
      <protection locked="0"/>
    </xf>
    <xf numFmtId="0" fontId="27" fillId="5" borderId="0" xfId="0" applyFont="1" applyFill="1" applyAlignment="1" applyProtection="1">
      <alignment horizontal="left" vertical="top"/>
      <protection locked="0"/>
    </xf>
    <xf numFmtId="0" fontId="7" fillId="8" borderId="0" xfId="0" applyFont="1" applyFill="1" applyAlignment="1" applyProtection="1">
      <alignment horizontal="left" vertical="top"/>
      <protection locked="0"/>
    </xf>
    <xf numFmtId="0" fontId="26" fillId="37" borderId="38" xfId="0" applyFont="1" applyFill="1" applyBorder="1" applyAlignment="1" applyProtection="1">
      <alignment horizontal="left" vertical="center"/>
      <protection locked="0"/>
    </xf>
    <xf numFmtId="49" fontId="5" fillId="37" borderId="38" xfId="0" applyNumberFormat="1" applyFont="1" applyFill="1" applyBorder="1" applyAlignment="1" applyProtection="1">
      <alignment horizontal="left" vertical="center"/>
      <protection locked="0"/>
    </xf>
    <xf numFmtId="49" fontId="26" fillId="37" borderId="38" xfId="0" applyNumberFormat="1" applyFont="1" applyFill="1" applyBorder="1" applyAlignment="1" applyProtection="1">
      <alignment horizontal="left" vertical="center"/>
      <protection locked="0"/>
    </xf>
    <xf numFmtId="49" fontId="7" fillId="37" borderId="38" xfId="0" applyNumberFormat="1" applyFont="1" applyFill="1" applyBorder="1" applyAlignment="1" applyProtection="1">
      <alignment horizontal="left" vertical="center"/>
      <protection locked="0"/>
    </xf>
    <xf numFmtId="0" fontId="7" fillId="37" borderId="38" xfId="0" quotePrefix="1" applyFont="1" applyFill="1" applyBorder="1" applyAlignment="1" applyProtection="1">
      <alignment horizontal="left" vertical="center"/>
      <protection locked="0"/>
    </xf>
    <xf numFmtId="0" fontId="27" fillId="5" borderId="2" xfId="0" applyFont="1" applyFill="1" applyBorder="1" applyAlignment="1" applyProtection="1">
      <alignment horizontal="left" vertical="top"/>
      <protection locked="0"/>
    </xf>
    <xf numFmtId="0" fontId="7" fillId="37" borderId="38" xfId="0" applyFont="1" applyFill="1" applyBorder="1" applyAlignment="1" applyProtection="1">
      <alignment horizontal="left" vertical="top"/>
      <protection locked="0"/>
    </xf>
    <xf numFmtId="0" fontId="5" fillId="37" borderId="38" xfId="0" applyFont="1" applyFill="1" applyBorder="1" applyAlignment="1" applyProtection="1">
      <alignment horizontal="left" vertical="center"/>
      <protection locked="0"/>
    </xf>
    <xf numFmtId="0" fontId="7" fillId="37" borderId="38" xfId="0" applyFont="1" applyFill="1" applyBorder="1" applyAlignment="1" applyProtection="1">
      <alignment horizontal="left" vertical="center"/>
      <protection locked="0"/>
    </xf>
    <xf numFmtId="49" fontId="5" fillId="37" borderId="3" xfId="0" applyNumberFormat="1" applyFont="1" applyFill="1" applyBorder="1" applyAlignment="1" applyProtection="1">
      <alignment horizontal="left" vertical="center"/>
      <protection locked="0"/>
    </xf>
    <xf numFmtId="49" fontId="26" fillId="37" borderId="3" xfId="0" applyNumberFormat="1" applyFont="1" applyFill="1" applyBorder="1" applyAlignment="1" applyProtection="1">
      <alignment horizontal="left" vertical="center"/>
      <protection locked="0"/>
    </xf>
    <xf numFmtId="49" fontId="7" fillId="37" borderId="3" xfId="0" applyNumberFormat="1" applyFont="1" applyFill="1" applyBorder="1" applyAlignment="1" applyProtection="1">
      <alignment horizontal="left" vertical="center"/>
      <protection locked="0"/>
    </xf>
    <xf numFmtId="0" fontId="7" fillId="37" borderId="3" xfId="0" applyFont="1" applyFill="1" applyBorder="1" applyAlignment="1" applyProtection="1">
      <alignment horizontal="left" vertical="center"/>
      <protection locked="0"/>
    </xf>
    <xf numFmtId="0" fontId="27" fillId="31" borderId="3" xfId="0" applyFont="1" applyFill="1" applyBorder="1" applyAlignment="1" applyProtection="1">
      <alignment horizontal="left" vertical="top"/>
      <protection locked="0"/>
    </xf>
    <xf numFmtId="0" fontId="7" fillId="37" borderId="3" xfId="0" applyFont="1" applyFill="1" applyBorder="1" applyAlignment="1" applyProtection="1">
      <alignment horizontal="left" vertical="top"/>
      <protection locked="0"/>
    </xf>
    <xf numFmtId="0" fontId="5" fillId="37" borderId="3" xfId="0" applyFont="1" applyFill="1" applyBorder="1" applyAlignment="1" applyProtection="1">
      <alignment horizontal="left" vertical="center"/>
      <protection locked="0"/>
    </xf>
    <xf numFmtId="0" fontId="6" fillId="2" borderId="1" xfId="0" applyFont="1" applyFill="1" applyBorder="1" applyAlignment="1" applyProtection="1">
      <alignment vertical="center"/>
      <protection locked="0"/>
    </xf>
    <xf numFmtId="49" fontId="6" fillId="3" borderId="1" xfId="0" applyNumberFormat="1" applyFont="1" applyFill="1" applyBorder="1" applyAlignment="1">
      <alignment vertical="center"/>
    </xf>
    <xf numFmtId="0" fontId="6" fillId="2" borderId="2"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49" fontId="6" fillId="2" borderId="1" xfId="0" applyNumberFormat="1" applyFont="1" applyFill="1" applyBorder="1" applyAlignment="1" applyProtection="1">
      <alignment vertical="center" wrapText="1"/>
      <protection locked="0"/>
    </xf>
    <xf numFmtId="49" fontId="6" fillId="2" borderId="2" xfId="0" applyNumberFormat="1" applyFont="1" applyFill="1" applyBorder="1" applyAlignment="1" applyProtection="1">
      <alignment vertical="center" wrapText="1"/>
      <protection locked="0"/>
    </xf>
    <xf numFmtId="49" fontId="6" fillId="3" borderId="1" xfId="0" applyNumberFormat="1" applyFont="1" applyFill="1" applyBorder="1" applyAlignment="1">
      <alignment vertical="center" wrapText="1"/>
    </xf>
    <xf numFmtId="164" fontId="0" fillId="0" borderId="0" xfId="0" applyNumberFormat="1" applyAlignment="1">
      <alignment horizontal="left"/>
    </xf>
    <xf numFmtId="164" fontId="0" fillId="37" borderId="0" xfId="0" applyNumberFormat="1" applyFill="1" applyAlignment="1">
      <alignment wrapText="1"/>
    </xf>
    <xf numFmtId="164" fontId="0" fillId="37" borderId="0" xfId="0" applyNumberFormat="1" applyFill="1"/>
    <xf numFmtId="164" fontId="0" fillId="0" borderId="0" xfId="0" applyNumberFormat="1"/>
    <xf numFmtId="164" fontId="0" fillId="24" borderId="0" xfId="0" applyNumberFormat="1" applyFill="1"/>
    <xf numFmtId="1" fontId="0" fillId="0" borderId="0" xfId="0" applyNumberFormat="1" applyAlignment="1">
      <alignment horizontal="center" wrapText="1"/>
    </xf>
    <xf numFmtId="1" fontId="0" fillId="0" borderId="0" xfId="0" applyNumberFormat="1" applyAlignment="1">
      <alignment wrapText="1"/>
    </xf>
    <xf numFmtId="1" fontId="0" fillId="0" borderId="0" xfId="0" applyNumberFormat="1"/>
    <xf numFmtId="1" fontId="0" fillId="37" borderId="0" xfId="0" applyNumberFormat="1" applyFill="1" applyAlignment="1">
      <alignment wrapText="1"/>
    </xf>
    <xf numFmtId="1" fontId="0" fillId="37" borderId="0" xfId="0" applyNumberFormat="1" applyFill="1"/>
    <xf numFmtId="1" fontId="32" fillId="38" borderId="0" xfId="1" applyNumberFormat="1" applyAlignment="1">
      <alignment wrapText="1"/>
    </xf>
    <xf numFmtId="0" fontId="20" fillId="37" borderId="1" xfId="0" applyFont="1" applyFill="1" applyBorder="1" applyAlignment="1" applyProtection="1">
      <alignment horizontal="left" vertical="center" wrapText="1"/>
      <protection locked="0"/>
    </xf>
    <xf numFmtId="0" fontId="0" fillId="37" borderId="1" xfId="0" applyFill="1" applyBorder="1" applyAlignment="1">
      <alignment wrapText="1"/>
    </xf>
    <xf numFmtId="0" fontId="7" fillId="28" borderId="1" xfId="0" quotePrefix="1" applyFont="1" applyFill="1" applyBorder="1" applyAlignment="1" applyProtection="1">
      <alignment horizontal="left" vertical="top" wrapText="1"/>
      <protection locked="0"/>
    </xf>
    <xf numFmtId="49" fontId="25" fillId="37" borderId="1" xfId="0" applyNumberFormat="1" applyFont="1" applyFill="1" applyBorder="1" applyAlignment="1" applyProtection="1">
      <alignment horizontal="left" vertical="center" wrapText="1"/>
      <protection locked="0"/>
    </xf>
    <xf numFmtId="0" fontId="19" fillId="37" borderId="1" xfId="0" applyFont="1" applyFill="1" applyBorder="1" applyAlignment="1">
      <alignment horizontal="center" vertical="center" wrapText="1"/>
    </xf>
    <xf numFmtId="0" fontId="6" fillId="2" borderId="1" xfId="0" applyFont="1" applyFill="1" applyBorder="1" applyAlignment="1" applyProtection="1">
      <alignment horizontal="centerContinuous" vertical="center" wrapText="1"/>
      <protection locked="0"/>
    </xf>
    <xf numFmtId="49" fontId="6" fillId="2" borderId="1" xfId="0" applyNumberFormat="1" applyFont="1" applyFill="1" applyBorder="1" applyAlignment="1" applyProtection="1">
      <alignment horizontal="centerContinuous" vertical="center" wrapText="1"/>
      <protection locked="0"/>
    </xf>
    <xf numFmtId="0" fontId="17" fillId="30" borderId="38" xfId="0" applyFont="1" applyFill="1" applyBorder="1" applyAlignment="1" applyProtection="1">
      <alignment horizontal="left" vertical="center" wrapText="1"/>
      <protection locked="0"/>
    </xf>
    <xf numFmtId="49" fontId="5" fillId="30" borderId="38" xfId="0" applyNumberFormat="1" applyFont="1" applyFill="1" applyBorder="1" applyAlignment="1" applyProtection="1">
      <alignment horizontal="left" vertical="center" wrapText="1"/>
      <protection locked="0"/>
    </xf>
    <xf numFmtId="49" fontId="21" fillId="30" borderId="38" xfId="0" applyNumberFormat="1" applyFont="1" applyFill="1" applyBorder="1" applyAlignment="1" applyProtection="1">
      <alignment horizontal="left" vertical="center" wrapText="1"/>
      <protection locked="0"/>
    </xf>
    <xf numFmtId="0" fontId="7" fillId="30" borderId="38" xfId="0" quotePrefix="1" applyFont="1" applyFill="1" applyBorder="1" applyAlignment="1" applyProtection="1">
      <alignment horizontal="left" vertical="center" wrapText="1"/>
      <protection locked="0"/>
    </xf>
    <xf numFmtId="0" fontId="7" fillId="30" borderId="38" xfId="0" quotePrefix="1" applyFont="1" applyFill="1" applyBorder="1" applyAlignment="1" applyProtection="1">
      <alignment horizontal="left" vertical="top" wrapText="1"/>
      <protection locked="0"/>
    </xf>
    <xf numFmtId="0" fontId="27" fillId="5" borderId="2" xfId="0" applyFont="1" applyFill="1" applyBorder="1" applyAlignment="1" applyProtection="1">
      <alignment horizontal="left" vertical="center" wrapText="1"/>
      <protection locked="0"/>
    </xf>
    <xf numFmtId="0" fontId="7" fillId="8" borderId="38" xfId="0" applyFont="1" applyFill="1" applyBorder="1" applyAlignment="1" applyProtection="1">
      <alignment horizontal="left" vertical="center" wrapText="1"/>
      <protection locked="0"/>
    </xf>
    <xf numFmtId="0" fontId="5" fillId="8" borderId="38" xfId="0" applyFont="1" applyFill="1"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7" fillId="30" borderId="1" xfId="0" applyFont="1" applyFill="1" applyBorder="1" applyAlignment="1" applyProtection="1">
      <alignment horizontal="left" vertical="top" wrapText="1"/>
      <protection locked="0"/>
    </xf>
    <xf numFmtId="0" fontId="13" fillId="0" borderId="0" xfId="0" applyFont="1" applyAlignment="1">
      <alignment wrapText="1"/>
    </xf>
    <xf numFmtId="0" fontId="0" fillId="23" borderId="0" xfId="0" applyFill="1" applyAlignment="1">
      <alignment wrapText="1"/>
    </xf>
    <xf numFmtId="0" fontId="20" fillId="29" borderId="1" xfId="0" applyFont="1" applyFill="1" applyBorder="1" applyAlignment="1" applyProtection="1">
      <alignment horizontal="left" vertical="center" wrapText="1"/>
      <protection locked="0"/>
    </xf>
    <xf numFmtId="0" fontId="0" fillId="29" borderId="1" xfId="0" applyFill="1" applyBorder="1" applyAlignment="1">
      <alignment wrapText="1"/>
    </xf>
    <xf numFmtId="0" fontId="7" fillId="29" borderId="1" xfId="0" applyFont="1" applyFill="1" applyBorder="1" applyAlignment="1" applyProtection="1">
      <alignment horizontal="left" vertical="center" wrapText="1"/>
      <protection locked="0"/>
    </xf>
    <xf numFmtId="49" fontId="7" fillId="29" borderId="1" xfId="0" applyNumberFormat="1" applyFont="1" applyFill="1" applyBorder="1" applyAlignment="1" applyProtection="1">
      <alignment horizontal="left" vertical="center" wrapText="1"/>
      <protection locked="0"/>
    </xf>
    <xf numFmtId="0" fontId="0" fillId="36" borderId="1" xfId="0" applyFill="1" applyBorder="1" applyAlignment="1" applyProtection="1">
      <alignment horizontal="left" vertical="center" wrapText="1"/>
      <protection locked="0"/>
    </xf>
    <xf numFmtId="0" fontId="0" fillId="36" borderId="0" xfId="0" applyFill="1" applyAlignment="1">
      <alignment wrapText="1"/>
    </xf>
    <xf numFmtId="0" fontId="0" fillId="33" borderId="0" xfId="0" applyFill="1" applyAlignment="1">
      <alignment wrapText="1"/>
    </xf>
    <xf numFmtId="0" fontId="7" fillId="29" borderId="60" xfId="0" quotePrefix="1" applyFont="1" applyFill="1" applyBorder="1" applyAlignment="1" applyProtection="1">
      <alignment horizontal="left" vertical="center" wrapText="1"/>
      <protection locked="0"/>
    </xf>
    <xf numFmtId="0" fontId="5" fillId="29" borderId="60" xfId="0" applyFont="1" applyFill="1" applyBorder="1" applyAlignment="1" applyProtection="1">
      <alignment horizontal="left" vertical="center" wrapText="1"/>
      <protection locked="0"/>
    </xf>
    <xf numFmtId="0" fontId="20" fillId="29" borderId="0" xfId="0" applyFont="1" applyFill="1" applyAlignment="1" applyProtection="1">
      <alignment horizontal="left" vertical="center" wrapText="1"/>
      <protection locked="0"/>
    </xf>
    <xf numFmtId="49" fontId="5" fillId="29" borderId="60" xfId="0" applyNumberFormat="1" applyFont="1" applyFill="1" applyBorder="1" applyAlignment="1" applyProtection="1">
      <alignment horizontal="left" vertical="center" wrapText="1"/>
      <protection locked="0"/>
    </xf>
    <xf numFmtId="49" fontId="21" fillId="29" borderId="60" xfId="0" applyNumberFormat="1" applyFont="1" applyFill="1" applyBorder="1" applyAlignment="1" applyProtection="1">
      <alignment horizontal="left" vertical="center" wrapText="1"/>
      <protection locked="0"/>
    </xf>
    <xf numFmtId="0" fontId="22" fillId="5" borderId="60" xfId="0" applyFont="1" applyFill="1" applyBorder="1" applyAlignment="1" applyProtection="1">
      <alignment horizontal="left" vertical="center" wrapText="1"/>
      <protection locked="0"/>
    </xf>
    <xf numFmtId="0" fontId="5" fillId="6" borderId="60" xfId="0" applyFont="1" applyFill="1" applyBorder="1" applyAlignment="1" applyProtection="1">
      <alignment horizontal="left" vertical="center" wrapText="1"/>
      <protection locked="0"/>
    </xf>
    <xf numFmtId="0" fontId="5" fillId="7" borderId="60" xfId="0" applyFont="1" applyFill="1" applyBorder="1" applyAlignment="1" applyProtection="1">
      <alignment horizontal="left" vertical="center" wrapText="1"/>
      <protection locked="0"/>
    </xf>
    <xf numFmtId="0" fontId="5" fillId="8" borderId="60" xfId="0" applyFont="1" applyFill="1" applyBorder="1" applyAlignment="1" applyProtection="1">
      <alignment horizontal="left" vertical="center" wrapText="1"/>
      <protection locked="0"/>
    </xf>
    <xf numFmtId="0" fontId="7" fillId="8" borderId="60" xfId="0" applyFont="1" applyFill="1" applyBorder="1" applyAlignment="1" applyProtection="1">
      <alignment horizontal="left" vertical="top" wrapText="1"/>
      <protection locked="0"/>
    </xf>
    <xf numFmtId="0" fontId="17" fillId="29" borderId="0" xfId="0" applyFont="1" applyFill="1" applyAlignment="1" applyProtection="1">
      <alignment horizontal="left" vertical="center" wrapText="1"/>
      <protection locked="0"/>
    </xf>
    <xf numFmtId="0" fontId="22" fillId="5" borderId="58" xfId="0" applyFont="1" applyFill="1" applyBorder="1" applyAlignment="1" applyProtection="1">
      <alignment horizontal="left" vertical="center" wrapText="1"/>
      <protection locked="0"/>
    </xf>
    <xf numFmtId="0" fontId="22" fillId="5" borderId="0" xfId="0" applyFont="1" applyFill="1" applyAlignment="1" applyProtection="1">
      <alignment horizontal="left" vertical="center" wrapText="1"/>
      <protection locked="0"/>
    </xf>
    <xf numFmtId="0" fontId="5" fillId="7" borderId="0" xfId="0" applyFont="1" applyFill="1" applyAlignment="1" applyProtection="1">
      <alignment horizontal="left" vertical="center" wrapText="1"/>
      <protection locked="0"/>
    </xf>
    <xf numFmtId="0" fontId="0" fillId="0" borderId="59" xfId="0" applyBorder="1" applyAlignment="1">
      <alignment wrapText="1"/>
    </xf>
    <xf numFmtId="49" fontId="33" fillId="0" borderId="1" xfId="0" applyNumberFormat="1" applyFont="1" applyBorder="1" applyAlignment="1">
      <alignment horizontal="left" vertical="center" wrapText="1"/>
    </xf>
    <xf numFmtId="0" fontId="35" fillId="5" borderId="1" xfId="0"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top" wrapText="1"/>
      <protection locked="0"/>
    </xf>
    <xf numFmtId="0" fontId="35" fillId="32" borderId="1" xfId="0" applyFont="1" applyFill="1" applyBorder="1" applyAlignment="1" applyProtection="1">
      <alignment horizontal="left" vertical="top" wrapText="1"/>
      <protection locked="0"/>
    </xf>
    <xf numFmtId="0" fontId="33" fillId="0" borderId="0" xfId="0" applyFont="1" applyAlignment="1">
      <alignment wrapText="1"/>
    </xf>
    <xf numFmtId="0" fontId="33" fillId="8" borderId="1" xfId="0" applyFont="1" applyFill="1" applyBorder="1" applyAlignment="1" applyProtection="1">
      <alignment horizontal="left" vertical="top" wrapText="1"/>
      <protection locked="0"/>
    </xf>
    <xf numFmtId="0" fontId="33" fillId="32" borderId="1" xfId="0" applyFont="1" applyFill="1" applyBorder="1" applyAlignment="1" applyProtection="1">
      <alignment horizontal="left" vertical="top" wrapText="1"/>
      <protection locked="0"/>
    </xf>
    <xf numFmtId="0" fontId="5" fillId="9" borderId="3" xfId="0" applyFont="1" applyFill="1" applyBorder="1" applyAlignment="1" applyProtection="1">
      <alignment horizontal="left" vertical="center" wrapText="1"/>
      <protection locked="0"/>
    </xf>
    <xf numFmtId="49" fontId="21" fillId="9" borderId="3" xfId="0" applyNumberFormat="1" applyFont="1" applyFill="1" applyBorder="1" applyAlignment="1" applyProtection="1">
      <alignment horizontal="left" vertical="center" wrapText="1"/>
      <protection locked="0"/>
    </xf>
    <xf numFmtId="49" fontId="5" fillId="9" borderId="3" xfId="0" applyNumberFormat="1" applyFont="1" applyFill="1" applyBorder="1" applyAlignment="1" applyProtection="1">
      <alignment horizontal="left" vertical="center" wrapText="1"/>
      <protection locked="0"/>
    </xf>
    <xf numFmtId="0" fontId="7" fillId="9" borderId="3" xfId="0" quotePrefix="1" applyFont="1" applyFill="1" applyBorder="1" applyAlignment="1" applyProtection="1">
      <alignment horizontal="left" vertical="center" wrapText="1"/>
      <protection locked="0"/>
    </xf>
    <xf numFmtId="0" fontId="7" fillId="8" borderId="3" xfId="0" applyFont="1" applyFill="1" applyBorder="1" applyAlignment="1">
      <alignment horizontal="left" vertical="center" wrapText="1"/>
    </xf>
    <xf numFmtId="0" fontId="6" fillId="2" borderId="1" xfId="0" applyFont="1" applyFill="1" applyBorder="1" applyAlignment="1" applyProtection="1">
      <alignment horizontal="left" vertical="center" wrapText="1"/>
      <protection locked="0"/>
    </xf>
    <xf numFmtId="49" fontId="5" fillId="37" borderId="60" xfId="0" applyNumberFormat="1" applyFont="1" applyFill="1" applyBorder="1" applyAlignment="1" applyProtection="1">
      <alignment horizontal="left" vertical="center" wrapText="1"/>
      <protection locked="0"/>
    </xf>
    <xf numFmtId="0" fontId="7" fillId="37" borderId="60" xfId="0" applyFont="1" applyFill="1" applyBorder="1" applyAlignment="1" applyProtection="1">
      <alignment horizontal="left" vertical="center" wrapText="1"/>
      <protection locked="0"/>
    </xf>
    <xf numFmtId="0" fontId="7" fillId="37" borderId="0" xfId="0" applyFont="1" applyFill="1" applyBorder="1" applyAlignment="1" applyProtection="1">
      <alignment horizontal="left" vertical="center" wrapText="1"/>
      <protection locked="0"/>
    </xf>
    <xf numFmtId="49" fontId="0" fillId="0" borderId="0" xfId="0" applyNumberFormat="1" applyAlignment="1">
      <alignment horizontal="center" wrapText="1"/>
    </xf>
    <xf numFmtId="49" fontId="0" fillId="37" borderId="0" xfId="0" applyNumberFormat="1" applyFill="1"/>
    <xf numFmtId="0" fontId="5" fillId="9" borderId="60" xfId="0" applyFont="1" applyFill="1" applyBorder="1" applyAlignment="1" applyProtection="1">
      <alignment horizontal="left" vertical="center" wrapText="1"/>
      <protection locked="0"/>
    </xf>
    <xf numFmtId="0" fontId="20" fillId="9" borderId="60" xfId="0" applyFont="1" applyFill="1" applyBorder="1" applyAlignment="1" applyProtection="1">
      <alignment horizontal="left" vertical="center" wrapText="1"/>
      <protection locked="0"/>
    </xf>
    <xf numFmtId="0" fontId="20" fillId="9" borderId="3" xfId="0" applyFont="1" applyFill="1" applyBorder="1" applyAlignment="1" applyProtection="1">
      <alignment horizontal="left" vertical="center" wrapText="1"/>
      <protection locked="0"/>
    </xf>
    <xf numFmtId="49" fontId="5" fillId="9" borderId="60" xfId="0" applyNumberFormat="1" applyFont="1" applyFill="1" applyBorder="1" applyAlignment="1" applyProtection="1">
      <alignment horizontal="left" vertical="center" wrapText="1"/>
      <protection locked="0"/>
    </xf>
    <xf numFmtId="49" fontId="5" fillId="9" borderId="2" xfId="0" applyNumberFormat="1" applyFont="1" applyFill="1" applyBorder="1" applyAlignment="1" applyProtection="1">
      <alignment horizontal="left" vertical="center" wrapText="1"/>
      <protection locked="0"/>
    </xf>
    <xf numFmtId="49" fontId="21" fillId="9" borderId="2" xfId="0" applyNumberFormat="1" applyFont="1" applyFill="1" applyBorder="1" applyAlignment="1" applyProtection="1">
      <alignment horizontal="left" vertical="center" wrapText="1"/>
      <protection locked="0"/>
    </xf>
    <xf numFmtId="0" fontId="7" fillId="9" borderId="2" xfId="0" quotePrefix="1" applyFont="1" applyFill="1" applyBorder="1" applyAlignment="1" applyProtection="1">
      <alignment horizontal="left" vertical="center" wrapText="1"/>
      <protection locked="0"/>
    </xf>
    <xf numFmtId="0" fontId="22" fillId="6" borderId="3" xfId="0" applyFont="1" applyFill="1" applyBorder="1" applyAlignment="1" applyProtection="1">
      <alignment horizontal="left" vertical="center" wrapText="1"/>
      <protection locked="0"/>
    </xf>
    <xf numFmtId="0" fontId="27" fillId="6" borderId="3" xfId="0" applyFont="1" applyFill="1" applyBorder="1" applyAlignment="1" applyProtection="1">
      <alignment horizontal="left" vertical="center" wrapText="1"/>
      <protection locked="0"/>
    </xf>
    <xf numFmtId="0" fontId="27" fillId="6" borderId="0" xfId="0" applyFont="1" applyFill="1" applyBorder="1" applyAlignment="1" applyProtection="1">
      <alignment horizontal="left" vertical="center" wrapText="1"/>
      <protection locked="0"/>
    </xf>
    <xf numFmtId="0" fontId="27" fillId="5" borderId="0"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5" fillId="8" borderId="2" xfId="0" applyFont="1" applyFill="1" applyBorder="1" applyAlignment="1" applyProtection="1">
      <alignment horizontal="left" vertical="center" wrapText="1"/>
      <protection locked="0"/>
    </xf>
    <xf numFmtId="0" fontId="7" fillId="8" borderId="2" xfId="0" applyFont="1" applyFill="1" applyBorder="1" applyAlignment="1" applyProtection="1">
      <alignment horizontal="left" vertical="center" wrapText="1"/>
      <protection locked="0"/>
    </xf>
    <xf numFmtId="0" fontId="7" fillId="8" borderId="0" xfId="0" applyFont="1" applyFill="1" applyBorder="1" applyAlignment="1" applyProtection="1">
      <alignment horizontal="left" vertical="center" wrapText="1"/>
      <protection locked="0"/>
    </xf>
    <xf numFmtId="0" fontId="7" fillId="8" borderId="0" xfId="0" applyFont="1" applyFill="1" applyBorder="1" applyAlignment="1">
      <alignment horizontal="left" vertical="center" wrapText="1"/>
    </xf>
    <xf numFmtId="49" fontId="26" fillId="37" borderId="3" xfId="0" applyNumberFormat="1" applyFont="1" applyFill="1" applyBorder="1" applyAlignment="1" applyProtection="1">
      <alignment horizontal="left" vertical="center" wrapText="1"/>
      <protection locked="0"/>
    </xf>
    <xf numFmtId="0" fontId="7" fillId="37" borderId="3" xfId="0" applyFont="1" applyFill="1" applyBorder="1" applyAlignment="1" applyProtection="1">
      <alignment horizontal="left" vertical="center" wrapText="1"/>
      <protection locked="0"/>
    </xf>
    <xf numFmtId="0" fontId="7" fillId="6" borderId="1" xfId="0" quotePrefix="1" applyFont="1" applyFill="1" applyBorder="1" applyAlignment="1" applyProtection="1">
      <alignment horizontal="left" vertical="center" wrapText="1"/>
      <protection locked="0"/>
    </xf>
    <xf numFmtId="0" fontId="7" fillId="37" borderId="0" xfId="0" quotePrefix="1" applyFont="1" applyFill="1" applyBorder="1" applyAlignment="1" applyProtection="1">
      <alignment horizontal="left" vertical="center" wrapText="1"/>
      <protection locked="0"/>
    </xf>
    <xf numFmtId="0" fontId="27" fillId="5" borderId="3" xfId="0" applyFont="1" applyFill="1" applyBorder="1" applyAlignment="1" applyProtection="1">
      <alignment horizontal="left" vertical="top" wrapText="1"/>
      <protection locked="0"/>
    </xf>
    <xf numFmtId="0" fontId="7" fillId="7" borderId="3" xfId="0" applyFont="1" applyFill="1" applyBorder="1" applyAlignment="1" applyProtection="1">
      <alignment horizontal="left" vertical="top" wrapText="1"/>
      <protection locked="0"/>
    </xf>
    <xf numFmtId="49" fontId="6" fillId="3" borderId="1" xfId="0" applyNumberFormat="1" applyFont="1" applyFill="1" applyBorder="1" applyAlignment="1">
      <alignment horizontal="left" vertical="center" wrapText="1"/>
    </xf>
    <xf numFmtId="49" fontId="6"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6" fillId="2" borderId="41"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44" xfId="0" applyFont="1" applyFill="1" applyBorder="1" applyAlignment="1" applyProtection="1">
      <alignment horizontal="left" vertical="center" wrapText="1"/>
      <protection locked="0"/>
    </xf>
    <xf numFmtId="0" fontId="6" fillId="2" borderId="39" xfId="0" applyFont="1" applyFill="1" applyBorder="1" applyAlignment="1" applyProtection="1">
      <alignment horizontal="left" vertical="center" wrapText="1"/>
      <protection locked="0"/>
    </xf>
    <xf numFmtId="0" fontId="6" fillId="2" borderId="40" xfId="0" applyFont="1" applyFill="1" applyBorder="1" applyAlignment="1" applyProtection="1">
      <alignment horizontal="left" vertical="center" wrapText="1"/>
      <protection locked="0"/>
    </xf>
    <xf numFmtId="49" fontId="6" fillId="3" borderId="2"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0" fontId="34" fillId="2" borderId="2"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49" fontId="34" fillId="2" borderId="2" xfId="0" applyNumberFormat="1" applyFont="1" applyFill="1" applyBorder="1" applyAlignment="1" applyProtection="1">
      <alignment horizontal="center" vertical="center" wrapText="1"/>
      <protection locked="0"/>
    </xf>
    <xf numFmtId="49" fontId="34" fillId="2" borderId="3" xfId="0" applyNumberFormat="1" applyFont="1" applyFill="1" applyBorder="1" applyAlignment="1" applyProtection="1">
      <alignment horizontal="center" vertical="center" wrapText="1"/>
      <protection locked="0"/>
    </xf>
    <xf numFmtId="49" fontId="6" fillId="2" borderId="55" xfId="0" applyNumberFormat="1" applyFont="1" applyFill="1" applyBorder="1" applyAlignment="1" applyProtection="1">
      <alignment horizontal="left" vertical="center" wrapText="1"/>
      <protection locked="0"/>
    </xf>
    <xf numFmtId="49" fontId="6" fillId="2" borderId="56" xfId="0" applyNumberFormat="1" applyFont="1" applyFill="1" applyBorder="1" applyAlignment="1" applyProtection="1">
      <alignment horizontal="left" vertical="center" wrapText="1"/>
      <protection locked="0"/>
    </xf>
    <xf numFmtId="49" fontId="6" fillId="2" borderId="57" xfId="0" applyNumberFormat="1" applyFont="1" applyFill="1" applyBorder="1" applyAlignment="1" applyProtection="1">
      <alignment horizontal="left" vertical="center" wrapText="1"/>
      <protection locked="0"/>
    </xf>
    <xf numFmtId="0" fontId="30" fillId="2" borderId="41" xfId="0" applyFont="1" applyFill="1" applyBorder="1" applyAlignment="1" applyProtection="1">
      <alignment horizontal="center" vertical="center" wrapText="1"/>
      <protection locked="0"/>
    </xf>
    <xf numFmtId="0" fontId="30" fillId="2" borderId="43" xfId="0" applyFont="1" applyFill="1" applyBorder="1" applyAlignment="1" applyProtection="1">
      <alignment horizontal="center" vertical="center" wrapText="1"/>
      <protection locked="0"/>
    </xf>
    <xf numFmtId="0" fontId="30" fillId="2" borderId="39" xfId="0" applyFont="1" applyFill="1" applyBorder="1" applyAlignment="1" applyProtection="1">
      <alignment horizontal="center" vertical="center" wrapText="1"/>
      <protection locked="0"/>
    </xf>
    <xf numFmtId="0" fontId="30" fillId="2" borderId="55" xfId="0" applyFont="1" applyFill="1" applyBorder="1" applyAlignment="1" applyProtection="1">
      <alignment horizontal="center" vertical="center" wrapText="1"/>
      <protection locked="0"/>
    </xf>
    <xf numFmtId="0" fontId="30" fillId="2" borderId="56" xfId="0" applyFont="1" applyFill="1" applyBorder="1" applyAlignment="1" applyProtection="1">
      <alignment horizontal="center" vertical="center" wrapText="1"/>
      <protection locked="0"/>
    </xf>
    <xf numFmtId="0" fontId="30" fillId="2" borderId="57" xfId="0" applyFont="1" applyFill="1" applyBorder="1" applyAlignment="1" applyProtection="1">
      <alignment horizontal="center" vertical="center" wrapText="1"/>
      <protection locked="0"/>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0" fillId="17" borderId="0" xfId="0" applyFill="1" applyAlignment="1">
      <alignment horizontal="center" vertical="center" wrapText="1"/>
    </xf>
    <xf numFmtId="0" fontId="0" fillId="17" borderId="0" xfId="0" applyFill="1" applyAlignment="1">
      <alignment horizontal="center" vertical="center"/>
    </xf>
    <xf numFmtId="0" fontId="3" fillId="2" borderId="0" xfId="0" applyFont="1" applyFill="1" applyAlignment="1">
      <alignment horizontal="center" vertical="center" wrapText="1"/>
    </xf>
    <xf numFmtId="0" fontId="10" fillId="10" borderId="4" xfId="0" applyFont="1" applyFill="1" applyBorder="1" applyAlignment="1">
      <alignment horizontal="left" vertical="center"/>
    </xf>
    <xf numFmtId="0" fontId="10" fillId="10" borderId="5" xfId="0" applyFont="1" applyFill="1" applyBorder="1" applyAlignment="1">
      <alignment horizontal="left" vertical="center"/>
    </xf>
    <xf numFmtId="0" fontId="0" fillId="11" borderId="0" xfId="0" applyFill="1" applyAlignment="1">
      <alignment horizontal="center" vertical="center" wrapText="1"/>
    </xf>
    <xf numFmtId="0" fontId="0" fillId="11" borderId="0" xfId="0" applyFill="1" applyAlignment="1">
      <alignment horizontal="center" vertical="center"/>
    </xf>
    <xf numFmtId="0" fontId="0" fillId="13" borderId="0" xfId="0" applyFill="1" applyAlignment="1">
      <alignment horizontal="center" vertical="center" wrapText="1"/>
    </xf>
    <xf numFmtId="0" fontId="0" fillId="13" borderId="0" xfId="0" applyFill="1" applyAlignment="1">
      <alignment horizontal="center" vertical="center"/>
    </xf>
    <xf numFmtId="0" fontId="0" fillId="15" borderId="9" xfId="0" applyFill="1" applyBorder="1" applyAlignment="1">
      <alignment horizontal="center" vertical="center" wrapText="1"/>
    </xf>
    <xf numFmtId="0" fontId="0" fillId="15" borderId="9" xfId="0" applyFill="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3" xfId="0" applyFont="1" applyBorder="1" applyAlignment="1">
      <alignment horizontal="center" vertical="center" textRotation="90" wrapText="1"/>
    </xf>
    <xf numFmtId="0" fontId="18" fillId="0" borderId="34" xfId="0" applyFont="1" applyBorder="1" applyAlignment="1">
      <alignment horizontal="center" vertical="center" textRotation="90"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5" fillId="19" borderId="22" xfId="0" applyFont="1" applyFill="1" applyBorder="1" applyAlignment="1">
      <alignment horizontal="center" vertical="center" wrapText="1"/>
    </xf>
    <xf numFmtId="0" fontId="15" fillId="19" borderId="14" xfId="0" applyFont="1" applyFill="1" applyBorder="1" applyAlignment="1">
      <alignment horizontal="center" vertical="center" wrapText="1"/>
    </xf>
    <xf numFmtId="0" fontId="15" fillId="19" borderId="22" xfId="0" applyFont="1" applyFill="1" applyBorder="1" applyAlignment="1">
      <alignment horizontal="center" vertical="center" textRotation="90" wrapText="1"/>
    </xf>
    <xf numFmtId="0" fontId="15" fillId="19" borderId="0" xfId="0" applyFont="1" applyFill="1" applyAlignment="1">
      <alignment horizontal="center" vertical="center" textRotation="90" wrapText="1"/>
    </xf>
    <xf numFmtId="0" fontId="15" fillId="19" borderId="19" xfId="0" applyFont="1" applyFill="1" applyBorder="1" applyAlignment="1">
      <alignment horizontal="center" vertical="center" textRotation="90" wrapText="1"/>
    </xf>
    <xf numFmtId="0" fontId="16" fillId="19" borderId="0" xfId="0" applyFont="1" applyFill="1" applyAlignment="1">
      <alignment horizontal="center" vertical="center" wrapText="1"/>
    </xf>
    <xf numFmtId="0" fontId="2" fillId="19" borderId="0" xfId="0" applyFont="1" applyFill="1" applyAlignment="1">
      <alignment horizontal="center" vertical="center" textRotation="90"/>
    </xf>
    <xf numFmtId="0" fontId="12" fillId="34" borderId="47" xfId="0" applyFont="1" applyFill="1" applyBorder="1" applyAlignment="1">
      <alignment vertical="center" wrapText="1"/>
    </xf>
    <xf numFmtId="0" fontId="12" fillId="34" borderId="50" xfId="0" applyFont="1" applyFill="1" applyBorder="1" applyAlignment="1">
      <alignment vertical="center" wrapText="1"/>
    </xf>
    <xf numFmtId="0" fontId="11" fillId="34" borderId="52" xfId="0" applyFont="1" applyFill="1" applyBorder="1" applyAlignment="1">
      <alignment vertical="center" wrapText="1"/>
    </xf>
    <xf numFmtId="0" fontId="11" fillId="34" borderId="54" xfId="0" applyFont="1" applyFill="1" applyBorder="1" applyAlignment="1">
      <alignment vertical="center" wrapText="1"/>
    </xf>
    <xf numFmtId="0" fontId="12" fillId="34" borderId="51" xfId="0" applyFont="1" applyFill="1" applyBorder="1" applyAlignment="1">
      <alignment vertical="center" wrapText="1"/>
    </xf>
    <xf numFmtId="0" fontId="11" fillId="34" borderId="53" xfId="0" applyFont="1" applyFill="1" applyBorder="1" applyAlignment="1">
      <alignment vertical="center" wrapText="1"/>
    </xf>
    <xf numFmtId="0" fontId="12" fillId="10" borderId="47" xfId="0" applyFont="1" applyFill="1" applyBorder="1" applyAlignment="1">
      <alignment vertical="center" wrapText="1"/>
    </xf>
    <xf numFmtId="0" fontId="12" fillId="10" borderId="51" xfId="0" applyFont="1" applyFill="1" applyBorder="1" applyAlignment="1">
      <alignment vertical="center" wrapText="1"/>
    </xf>
    <xf numFmtId="0" fontId="12" fillId="10" borderId="50" xfId="0" applyFont="1" applyFill="1" applyBorder="1" applyAlignment="1">
      <alignment vertical="center" wrapText="1"/>
    </xf>
    <xf numFmtId="0" fontId="11" fillId="10" borderId="52" xfId="0" applyFont="1" applyFill="1" applyBorder="1" applyAlignment="1">
      <alignment vertical="center" wrapText="1"/>
    </xf>
    <xf numFmtId="0" fontId="11" fillId="10" borderId="53" xfId="0" applyFont="1" applyFill="1" applyBorder="1" applyAlignment="1">
      <alignment vertical="center" wrapText="1"/>
    </xf>
    <xf numFmtId="0" fontId="11" fillId="10" borderId="54" xfId="0" applyFont="1" applyFill="1" applyBorder="1" applyAlignment="1">
      <alignment vertical="center" wrapText="1"/>
    </xf>
    <xf numFmtId="0" fontId="28" fillId="2" borderId="45" xfId="0" applyFont="1" applyFill="1" applyBorder="1" applyAlignment="1">
      <alignment vertical="center" wrapText="1"/>
    </xf>
    <xf numFmtId="0" fontId="28" fillId="2" borderId="46" xfId="0" applyFont="1" applyFill="1" applyBorder="1" applyAlignment="1">
      <alignment vertical="center" wrapText="1"/>
    </xf>
    <xf numFmtId="0" fontId="28" fillId="2" borderId="48" xfId="0" applyFont="1" applyFill="1" applyBorder="1" applyAlignment="1">
      <alignment horizontal="center" vertical="center" wrapText="1"/>
    </xf>
    <xf numFmtId="0" fontId="28" fillId="2" borderId="47" xfId="0" applyFont="1" applyFill="1" applyBorder="1" applyAlignment="1">
      <alignment horizontal="center" vertical="center" wrapText="1"/>
    </xf>
  </cellXfs>
  <cellStyles count="2">
    <cellStyle name="Good" xfId="1" builtinId="26"/>
    <cellStyle name="Normal" xfId="0" builtinId="0"/>
  </cellStyles>
  <dxfs count="177">
    <dxf>
      <font>
        <strike val="0"/>
      </font>
      <fill>
        <patternFill>
          <bgColor rgb="FFFF0000"/>
        </patternFill>
      </fill>
    </dxf>
    <dxf>
      <font>
        <strike val="0"/>
      </font>
      <fill>
        <patternFill>
          <bgColor rgb="FFFFC000"/>
        </patternFill>
      </fill>
    </dxf>
    <dxf>
      <font>
        <strike val="0"/>
      </font>
      <fill>
        <patternFill>
          <bgColor theme="9" tint="0.79998168889431442"/>
        </patternFill>
      </fill>
    </dxf>
    <dxf>
      <font>
        <strike val="0"/>
      </font>
      <fill>
        <patternFill>
          <bgColor theme="9" tint="0.7999816888943144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FFC000"/>
        </patternFill>
      </fill>
    </dxf>
    <dxf>
      <fill>
        <patternFill>
          <fgColor rgb="FFC00000"/>
          <bgColor rgb="FFFF0000"/>
        </patternFill>
      </fill>
    </dxf>
    <dxf>
      <fill>
        <patternFill>
          <bgColor rgb="FF00B05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theme="5" tint="-0.24994659260841701"/>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ont>
        <strike val="0"/>
      </font>
      <fill>
        <patternFill>
          <bgColor theme="9" tint="0.7999816888943144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ont>
        <strike val="0"/>
      </font>
      <fill>
        <patternFill>
          <bgColor theme="9" tint="0.79998168889431442"/>
        </patternFill>
      </fill>
    </dxf>
    <dxf>
      <font>
        <strike val="0"/>
      </font>
      <fill>
        <patternFill>
          <bgColor theme="9" tint="0.79998168889431442"/>
        </patternFill>
      </fill>
    </dxf>
    <dxf>
      <font>
        <strike val="0"/>
      </font>
      <fill>
        <patternFill>
          <bgColor theme="9" tint="0.7999816888943144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ont>
        <strike val="0"/>
      </font>
      <fill>
        <patternFill>
          <bgColor theme="4" tint="0.79998168889431442"/>
        </patternFill>
      </fill>
    </dxf>
    <dxf>
      <fill>
        <patternFill>
          <bgColor theme="9" tint="0.7999816888943144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fgColor rgb="FFC00000"/>
          <bgColor rgb="FFFF0000"/>
        </patternFill>
      </fill>
    </dxf>
    <dxf>
      <fill>
        <patternFill>
          <bgColor rgb="FF00B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ont>
        <strike val="0"/>
      </font>
      <fill>
        <patternFill>
          <bgColor theme="9" tint="0.7999816888943144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FF00"/>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theme="5" tint="0.79998168889431442"/>
        </patternFill>
      </fill>
    </dxf>
    <dxf>
      <fill>
        <patternFill>
          <bgColor theme="5" tint="0.39994506668294322"/>
        </patternFill>
      </fill>
    </dxf>
    <dxf>
      <fill>
        <patternFill>
          <bgColor theme="5" tint="-0.24994659260841701"/>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ill>
        <patternFill>
          <bgColor rgb="FF00B050"/>
        </patternFill>
      </fill>
    </dxf>
    <dxf>
      <fill>
        <patternFill>
          <bgColor rgb="FF92D050"/>
        </patternFill>
      </fill>
    </dxf>
    <dxf>
      <fill>
        <patternFill>
          <bgColor rgb="FFFFC000"/>
        </patternFill>
      </fill>
    </dxf>
    <dxf>
      <fill>
        <patternFill>
          <fgColor rgb="FFC00000"/>
          <bgColor rgb="FFFF0000"/>
        </patternFill>
      </fill>
    </dxf>
    <dxf>
      <fill>
        <patternFill>
          <bgColor rgb="FF00B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00A44A"/>
          <bgColor rgb="FF009644"/>
        </patternFill>
      </fill>
    </dxf>
    <dxf>
      <fill>
        <patternFill>
          <bgColor rgb="FF92D050"/>
        </patternFill>
      </fill>
    </dxf>
    <dxf>
      <fill>
        <patternFill>
          <bgColor theme="5" tint="0.79998168889431442"/>
        </patternFill>
      </fill>
    </dxf>
    <dxf>
      <fill>
        <patternFill>
          <bgColor theme="5" tint="0.39994506668294322"/>
        </patternFill>
      </fill>
    </dxf>
    <dxf>
      <fill>
        <patternFill>
          <bgColor theme="5" tint="-0.24994659260841701"/>
        </patternFill>
      </fill>
    </dxf>
    <dxf>
      <font>
        <color theme="0"/>
      </font>
      <fill>
        <patternFill>
          <bgColor theme="5" tint="-0.499984740745262"/>
        </patternFill>
      </fill>
    </dxf>
    <dxf>
      <font>
        <strike val="0"/>
      </font>
      <fill>
        <patternFill>
          <bgColor theme="9" tint="0.79998168889431442"/>
        </patternFill>
      </fill>
    </dxf>
    <dxf>
      <font>
        <strike val="0"/>
      </font>
      <fill>
        <patternFill>
          <bgColor theme="4" tint="0.79998168889431442"/>
        </patternFill>
      </fill>
    </dxf>
    <dxf>
      <fill>
        <patternFill>
          <bgColor theme="9" tint="0.79998168889431442"/>
        </patternFill>
      </fill>
    </dxf>
    <dxf>
      <font>
        <strike val="0"/>
      </font>
      <fill>
        <patternFill>
          <bgColor theme="9" tint="0.79998168889431442"/>
        </patternFill>
      </fill>
    </dxf>
  </dxfs>
  <tableStyles count="0" defaultTableStyle="TableStyleMedium2" defaultPivotStyle="PivotStyleLight16"/>
  <colors>
    <mruColors>
      <color rgb="FFDFEFF5"/>
      <color rgb="FF2F7895"/>
      <color rgb="FFDCEDF4"/>
      <color rgb="FFF3ECC3"/>
      <color rgb="FFFFF7F7"/>
      <color rgb="FFF8696B"/>
      <color rgb="FFFFF2CC"/>
      <color rgb="FFD6DCE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9252</xdr:colOff>
      <xdr:row>45</xdr:row>
      <xdr:rowOff>173356</xdr:rowOff>
    </xdr:from>
    <xdr:to>
      <xdr:col>14</xdr:col>
      <xdr:colOff>511356</xdr:colOff>
      <xdr:row>57</xdr:row>
      <xdr:rowOff>15836</xdr:rowOff>
    </xdr:to>
    <xdr:pic>
      <xdr:nvPicPr>
        <xdr:cNvPr id="2" name="Picture 1">
          <a:extLst>
            <a:ext uri="{FF2B5EF4-FFF2-40B4-BE49-F238E27FC236}">
              <a16:creationId xmlns:a16="http://schemas.microsoft.com/office/drawing/2014/main" id="{695F1002-9664-2497-341D-1609118A08DE}"/>
            </a:ext>
          </a:extLst>
        </xdr:cNvPr>
        <xdr:cNvPicPr>
          <a:picLocks noChangeAspect="1"/>
        </xdr:cNvPicPr>
      </xdr:nvPicPr>
      <xdr:blipFill>
        <a:blip xmlns:r="http://schemas.openxmlformats.org/officeDocument/2006/relationships" r:embed="rId1"/>
        <a:stretch>
          <a:fillRect/>
        </a:stretch>
      </xdr:blipFill>
      <xdr:spPr>
        <a:xfrm>
          <a:off x="3261359" y="8745856"/>
          <a:ext cx="6629128" cy="2078133"/>
        </a:xfrm>
        <a:prstGeom prst="rect">
          <a:avLst/>
        </a:prstGeom>
      </xdr:spPr>
    </xdr:pic>
    <xdr:clientData/>
  </xdr:twoCellAnchor>
  <xdr:twoCellAnchor editAs="oneCell">
    <xdr:from>
      <xdr:col>3</xdr:col>
      <xdr:colOff>579199</xdr:colOff>
      <xdr:row>2</xdr:row>
      <xdr:rowOff>121968</xdr:rowOff>
    </xdr:from>
    <xdr:to>
      <xdr:col>15</xdr:col>
      <xdr:colOff>552082</xdr:colOff>
      <xdr:row>10</xdr:row>
      <xdr:rowOff>129723</xdr:rowOff>
    </xdr:to>
    <xdr:pic>
      <xdr:nvPicPr>
        <xdr:cNvPr id="3" name="Picture 2">
          <a:extLst>
            <a:ext uri="{FF2B5EF4-FFF2-40B4-BE49-F238E27FC236}">
              <a16:creationId xmlns:a16="http://schemas.microsoft.com/office/drawing/2014/main" id="{2CBEC2B1-FFCB-DB92-94D3-6C18F310A39F}"/>
            </a:ext>
          </a:extLst>
        </xdr:cNvPr>
        <xdr:cNvPicPr>
          <a:picLocks noChangeAspect="1"/>
        </xdr:cNvPicPr>
      </xdr:nvPicPr>
      <xdr:blipFill>
        <a:blip xmlns:r="http://schemas.openxmlformats.org/officeDocument/2006/relationships" r:embed="rId2"/>
        <a:stretch>
          <a:fillRect/>
        </a:stretch>
      </xdr:blipFill>
      <xdr:spPr>
        <a:xfrm>
          <a:off x="3218985" y="475754"/>
          <a:ext cx="7335980" cy="1660206"/>
        </a:xfrm>
        <a:prstGeom prst="rect">
          <a:avLst/>
        </a:prstGeom>
      </xdr:spPr>
    </xdr:pic>
    <xdr:clientData/>
  </xdr:twoCellAnchor>
  <xdr:twoCellAnchor editAs="oneCell">
    <xdr:from>
      <xdr:col>3</xdr:col>
      <xdr:colOff>380391</xdr:colOff>
      <xdr:row>14</xdr:row>
      <xdr:rowOff>54540</xdr:rowOff>
    </xdr:from>
    <xdr:to>
      <xdr:col>15</xdr:col>
      <xdr:colOff>256523</xdr:colOff>
      <xdr:row>22</xdr:row>
      <xdr:rowOff>91939</xdr:rowOff>
    </xdr:to>
    <xdr:pic>
      <xdr:nvPicPr>
        <xdr:cNvPr id="4" name="Picture 3">
          <a:extLst>
            <a:ext uri="{FF2B5EF4-FFF2-40B4-BE49-F238E27FC236}">
              <a16:creationId xmlns:a16="http://schemas.microsoft.com/office/drawing/2014/main" id="{26C338C4-6B21-AFFA-75BD-20EB8FB4C97D}"/>
            </a:ext>
          </a:extLst>
        </xdr:cNvPr>
        <xdr:cNvPicPr>
          <a:picLocks noChangeAspect="1"/>
        </xdr:cNvPicPr>
      </xdr:nvPicPr>
      <xdr:blipFill>
        <a:blip xmlns:r="http://schemas.openxmlformats.org/officeDocument/2006/relationships" r:embed="rId3"/>
        <a:stretch>
          <a:fillRect/>
        </a:stretch>
      </xdr:blipFill>
      <xdr:spPr>
        <a:xfrm>
          <a:off x="3020177" y="2775969"/>
          <a:ext cx="7227799" cy="1569291"/>
        </a:xfrm>
        <a:prstGeom prst="rect">
          <a:avLst/>
        </a:prstGeom>
      </xdr:spPr>
    </xdr:pic>
    <xdr:clientData/>
  </xdr:twoCellAnchor>
  <xdr:twoCellAnchor editAs="oneCell">
    <xdr:from>
      <xdr:col>22</xdr:col>
      <xdr:colOff>194005</xdr:colOff>
      <xdr:row>4</xdr:row>
      <xdr:rowOff>248819</xdr:rowOff>
    </xdr:from>
    <xdr:to>
      <xdr:col>34</xdr:col>
      <xdr:colOff>75436</xdr:colOff>
      <xdr:row>16</xdr:row>
      <xdr:rowOff>59190</xdr:rowOff>
    </xdr:to>
    <xdr:pic>
      <xdr:nvPicPr>
        <xdr:cNvPr id="5" name="Picture 4">
          <a:extLst>
            <a:ext uri="{FF2B5EF4-FFF2-40B4-BE49-F238E27FC236}">
              <a16:creationId xmlns:a16="http://schemas.microsoft.com/office/drawing/2014/main" id="{34EFCFFF-AFFE-08CE-953F-DC22DD36A5DF}"/>
            </a:ext>
          </a:extLst>
        </xdr:cNvPr>
        <xdr:cNvPicPr>
          <a:picLocks noChangeAspect="1"/>
        </xdr:cNvPicPr>
      </xdr:nvPicPr>
      <xdr:blipFill>
        <a:blip xmlns:r="http://schemas.openxmlformats.org/officeDocument/2006/relationships" r:embed="rId4"/>
        <a:stretch>
          <a:fillRect/>
        </a:stretch>
      </xdr:blipFill>
      <xdr:spPr>
        <a:xfrm>
          <a:off x="14467898" y="1078855"/>
          <a:ext cx="7229288" cy="2061264"/>
        </a:xfrm>
        <a:prstGeom prst="rect">
          <a:avLst/>
        </a:prstGeom>
      </xdr:spPr>
    </xdr:pic>
    <xdr:clientData/>
  </xdr:twoCellAnchor>
  <xdr:twoCellAnchor editAs="oneCell">
    <xdr:from>
      <xdr:col>3</xdr:col>
      <xdr:colOff>483869</xdr:colOff>
      <xdr:row>30</xdr:row>
      <xdr:rowOff>-1</xdr:rowOff>
    </xdr:from>
    <xdr:to>
      <xdr:col>15</xdr:col>
      <xdr:colOff>322680</xdr:colOff>
      <xdr:row>39</xdr:row>
      <xdr:rowOff>34532</xdr:rowOff>
    </xdr:to>
    <xdr:pic>
      <xdr:nvPicPr>
        <xdr:cNvPr id="6" name="Picture 5">
          <a:extLst>
            <a:ext uri="{FF2B5EF4-FFF2-40B4-BE49-F238E27FC236}">
              <a16:creationId xmlns:a16="http://schemas.microsoft.com/office/drawing/2014/main" id="{BEF7DEAE-CA17-BDBA-E5C2-FB50D055D8F7}"/>
            </a:ext>
          </a:extLst>
        </xdr:cNvPr>
        <xdr:cNvPicPr>
          <a:picLocks noChangeAspect="1"/>
        </xdr:cNvPicPr>
      </xdr:nvPicPr>
      <xdr:blipFill>
        <a:blip xmlns:r="http://schemas.openxmlformats.org/officeDocument/2006/relationships" r:embed="rId5"/>
        <a:stretch>
          <a:fillRect/>
        </a:stretch>
      </xdr:blipFill>
      <xdr:spPr>
        <a:xfrm>
          <a:off x="3123655" y="5674178"/>
          <a:ext cx="7198098" cy="1747128"/>
        </a:xfrm>
        <a:prstGeom prst="rect">
          <a:avLst/>
        </a:prstGeom>
      </xdr:spPr>
    </xdr:pic>
    <xdr:clientData/>
  </xdr:twoCellAnchor>
  <xdr:twoCellAnchor editAs="oneCell">
    <xdr:from>
      <xdr:col>22</xdr:col>
      <xdr:colOff>326570</xdr:colOff>
      <xdr:row>33</xdr:row>
      <xdr:rowOff>56334</xdr:rowOff>
    </xdr:from>
    <xdr:to>
      <xdr:col>34</xdr:col>
      <xdr:colOff>134889</xdr:colOff>
      <xdr:row>46</xdr:row>
      <xdr:rowOff>43045</xdr:rowOff>
    </xdr:to>
    <xdr:pic>
      <xdr:nvPicPr>
        <xdr:cNvPr id="7" name="Picture 6">
          <a:extLst>
            <a:ext uri="{FF2B5EF4-FFF2-40B4-BE49-F238E27FC236}">
              <a16:creationId xmlns:a16="http://schemas.microsoft.com/office/drawing/2014/main" id="{2FD0BBD8-976A-AE99-67F0-B43DC3F8CC0A}"/>
            </a:ext>
          </a:extLst>
        </xdr:cNvPr>
        <xdr:cNvPicPr>
          <a:picLocks noChangeAspect="1"/>
        </xdr:cNvPicPr>
      </xdr:nvPicPr>
      <xdr:blipFill>
        <a:blip xmlns:r="http://schemas.openxmlformats.org/officeDocument/2006/relationships" r:embed="rId6"/>
        <a:stretch>
          <a:fillRect/>
        </a:stretch>
      </xdr:blipFill>
      <xdr:spPr>
        <a:xfrm>
          <a:off x="14600463" y="6383655"/>
          <a:ext cx="7156176" cy="2286319"/>
        </a:xfrm>
        <a:prstGeom prst="rect">
          <a:avLst/>
        </a:prstGeom>
      </xdr:spPr>
    </xdr:pic>
    <xdr:clientData/>
  </xdr:twoCellAnchor>
  <xdr:twoCellAnchor editAs="oneCell">
    <xdr:from>
      <xdr:col>22</xdr:col>
      <xdr:colOff>289559</xdr:colOff>
      <xdr:row>47</xdr:row>
      <xdr:rowOff>167096</xdr:rowOff>
    </xdr:from>
    <xdr:to>
      <xdr:col>34</xdr:col>
      <xdr:colOff>137891</xdr:colOff>
      <xdr:row>56</xdr:row>
      <xdr:rowOff>66356</xdr:rowOff>
    </xdr:to>
    <xdr:pic>
      <xdr:nvPicPr>
        <xdr:cNvPr id="8" name="Picture 7">
          <a:extLst>
            <a:ext uri="{FF2B5EF4-FFF2-40B4-BE49-F238E27FC236}">
              <a16:creationId xmlns:a16="http://schemas.microsoft.com/office/drawing/2014/main" id="{5A8BBDB4-90DA-3927-92F6-84905945CB3A}"/>
            </a:ext>
          </a:extLst>
        </xdr:cNvPr>
        <xdr:cNvPicPr>
          <a:picLocks noChangeAspect="1"/>
        </xdr:cNvPicPr>
      </xdr:nvPicPr>
      <xdr:blipFill>
        <a:blip xmlns:r="http://schemas.openxmlformats.org/officeDocument/2006/relationships" r:embed="rId7"/>
        <a:stretch>
          <a:fillRect/>
        </a:stretch>
      </xdr:blipFill>
      <xdr:spPr>
        <a:xfrm>
          <a:off x="14563452" y="8970917"/>
          <a:ext cx="7196189" cy="1613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ject-57592/Shared%20Documents/Technical%20-%20Working%20Files/Impact%20Assessment/Risk%20Register%20&amp;%20Scoring/Copy%20of%20Risk%20Register%20Version%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project-57592/Shared%20Documents/Technical%20-%20Working%20Files/Impact%20Assessment/Risk%20Register%20&amp;%20Scoring/Tidied%20Version/Copy%20of%20Risk%20Register%20Version%201.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becagroup.sharepoint.com/sites/project-57592/Shared%20Documents/Technical%20-%20Working%20Files/Impact%20Assessment/Risk%20Register%20&amp;%20Scoring/Risk%20Register%20Version%203.0.xlsx" TargetMode="External"/><Relationship Id="rId1" Type="http://schemas.openxmlformats.org/officeDocument/2006/relationships/externalLinkPath" Target="/sites/project-57592/Shared%20Documents/Technical%20-%20Working%20Files/Impact%20Assessment/Risk%20Register%20&amp;%20Scoring/Risk%20Register%20Version%203.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becagroup.sharepoint.com/sites/project-57592/Shared%20Documents/Technical%20-%20Working%20Files/Impact%20Assessment/Risk%20Register%20&amp;%20Scoring/Risk%20Register%20Version%203.0_MA%20TEST.xlsx" TargetMode="External"/><Relationship Id="rId1" Type="http://schemas.openxmlformats.org/officeDocument/2006/relationships/externalLinkPath" Target="/sites/project-57592/Shared%20Documents/Technical%20-%20Working%20Files/Impact%20Assessment/Risk%20Register%20&amp;%20Scoring/Risk%20Register%20Version%203.0_MA%20TES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P716\AppData\Local\Microsoft\Windows\INetCache\Content.Outlook\XIQZ1FV5\Risk%20Register%20Version%203.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sure Vulnerability Risk"/>
      <sheetName val="Validation"/>
      <sheetName val="Sheet1"/>
      <sheetName val="Recovered_Sheet2"/>
    </sheetNames>
    <sheetDataSet>
      <sheetData sheetId="0" refreshError="1"/>
      <sheetData sheetId="1" refreshError="1">
        <row r="10">
          <cell r="I10" t="str">
            <v>L1</v>
          </cell>
          <cell r="J10" t="str">
            <v>Low</v>
          </cell>
        </row>
        <row r="11">
          <cell r="I11" t="str">
            <v>L2</v>
          </cell>
          <cell r="J11" t="str">
            <v>Low</v>
          </cell>
        </row>
        <row r="12">
          <cell r="I12" t="str">
            <v>L3</v>
          </cell>
          <cell r="J12" t="str">
            <v>Low</v>
          </cell>
        </row>
        <row r="13">
          <cell r="I13" t="str">
            <v>L4</v>
          </cell>
          <cell r="J13" t="str">
            <v>Moderate</v>
          </cell>
        </row>
        <row r="14">
          <cell r="I14" t="str">
            <v>M1</v>
          </cell>
          <cell r="J14" t="str">
            <v>Low</v>
          </cell>
        </row>
        <row r="15">
          <cell r="I15" t="str">
            <v>M2</v>
          </cell>
          <cell r="J15" t="str">
            <v>Moderate</v>
          </cell>
        </row>
        <row r="16">
          <cell r="I16" t="str">
            <v>M3</v>
          </cell>
          <cell r="J16" t="str">
            <v>Moderate</v>
          </cell>
        </row>
        <row r="17">
          <cell r="I17" t="str">
            <v>M4</v>
          </cell>
          <cell r="J17" t="str">
            <v>High</v>
          </cell>
        </row>
        <row r="18">
          <cell r="I18" t="str">
            <v>H1</v>
          </cell>
          <cell r="J18" t="str">
            <v>Moderate</v>
          </cell>
        </row>
        <row r="19">
          <cell r="I19" t="str">
            <v>H2</v>
          </cell>
          <cell r="J19" t="str">
            <v>High</v>
          </cell>
        </row>
        <row r="20">
          <cell r="I20" t="str">
            <v>H3</v>
          </cell>
          <cell r="J20" t="str">
            <v>High</v>
          </cell>
        </row>
        <row r="21">
          <cell r="I21" t="str">
            <v>H4</v>
          </cell>
          <cell r="J21" t="str">
            <v>Extreme</v>
          </cell>
        </row>
        <row r="22">
          <cell r="I22" t="str">
            <v>E1</v>
          </cell>
          <cell r="J22" t="str">
            <v>Moderate</v>
          </cell>
        </row>
        <row r="23">
          <cell r="I23" t="str">
            <v>E2</v>
          </cell>
          <cell r="J23" t="str">
            <v>High</v>
          </cell>
        </row>
        <row r="24">
          <cell r="I24" t="str">
            <v>E3</v>
          </cell>
          <cell r="J24" t="str">
            <v>Extreme</v>
          </cell>
        </row>
        <row r="25">
          <cell r="I25" t="str">
            <v>E4</v>
          </cell>
          <cell r="J25" t="str">
            <v>Extreme</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sure Vulnerability Risk"/>
      <sheetName val="Validation"/>
      <sheetName val="Sheet1"/>
      <sheetName val="Recovered_Sheet2"/>
    </sheetNames>
    <sheetDataSet>
      <sheetData sheetId="0" refreshError="1"/>
      <sheetData sheetId="1" refreshError="1">
        <row r="10">
          <cell r="I10" t="str">
            <v>L1</v>
          </cell>
          <cell r="J10" t="str">
            <v>Low</v>
          </cell>
        </row>
        <row r="11">
          <cell r="I11" t="str">
            <v>L2</v>
          </cell>
          <cell r="J11" t="str">
            <v>Low</v>
          </cell>
        </row>
        <row r="12">
          <cell r="I12" t="str">
            <v>L3</v>
          </cell>
          <cell r="J12" t="str">
            <v>Low</v>
          </cell>
        </row>
        <row r="13">
          <cell r="I13" t="str">
            <v>L4</v>
          </cell>
          <cell r="J13" t="str">
            <v>Moderate</v>
          </cell>
        </row>
        <row r="14">
          <cell r="I14" t="str">
            <v>M1</v>
          </cell>
          <cell r="J14" t="str">
            <v>Low</v>
          </cell>
        </row>
        <row r="15">
          <cell r="I15" t="str">
            <v>M2</v>
          </cell>
          <cell r="J15" t="str">
            <v>Moderate</v>
          </cell>
        </row>
        <row r="16">
          <cell r="I16" t="str">
            <v>M3</v>
          </cell>
          <cell r="J16" t="str">
            <v>Moderate</v>
          </cell>
        </row>
        <row r="17">
          <cell r="I17" t="str">
            <v>M4</v>
          </cell>
          <cell r="J17" t="str">
            <v>High</v>
          </cell>
        </row>
        <row r="18">
          <cell r="I18" t="str">
            <v>H1</v>
          </cell>
          <cell r="J18" t="str">
            <v>Moderate</v>
          </cell>
        </row>
        <row r="19">
          <cell r="I19" t="str">
            <v>H2</v>
          </cell>
          <cell r="J19" t="str">
            <v>High</v>
          </cell>
        </row>
        <row r="20">
          <cell r="I20" t="str">
            <v>H3</v>
          </cell>
          <cell r="J20" t="str">
            <v>High</v>
          </cell>
        </row>
        <row r="21">
          <cell r="I21" t="str">
            <v>H4</v>
          </cell>
          <cell r="J21" t="str">
            <v>Extreme</v>
          </cell>
        </row>
        <row r="22">
          <cell r="I22" t="str">
            <v>E1</v>
          </cell>
          <cell r="J22" t="str">
            <v>Moderate</v>
          </cell>
        </row>
        <row r="23">
          <cell r="I23" t="str">
            <v>E2</v>
          </cell>
          <cell r="J23" t="str">
            <v>High</v>
          </cell>
        </row>
        <row r="24">
          <cell r="I24" t="str">
            <v>E3</v>
          </cell>
          <cell r="J24" t="str">
            <v>Extreme</v>
          </cell>
        </row>
        <row r="25">
          <cell r="I25" t="str">
            <v>E4</v>
          </cell>
          <cell r="J25" t="str">
            <v>Extreme</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Economy Whairawa"/>
      <sheetName val="3. Built Env Taiohanga"/>
      <sheetName val="4. Human Oranga Tangata"/>
      <sheetName val="Transition Risks"/>
      <sheetName val="Domains"/>
      <sheetName val="Validation"/>
      <sheetName val="Risk Rating Framework"/>
    </sheetNames>
    <sheetDataSet>
      <sheetData sheetId="0" refreshError="1"/>
      <sheetData sheetId="1" refreshError="1"/>
      <sheetData sheetId="2" refreshError="1"/>
      <sheetData sheetId="3" refreshError="1"/>
      <sheetData sheetId="4" refreshError="1"/>
      <sheetData sheetId="5" refreshError="1">
        <row r="9">
          <cell r="O9" t="str">
            <v>Low</v>
          </cell>
          <cell r="P9" t="str">
            <v>Moderate</v>
          </cell>
          <cell r="Q9" t="str">
            <v>High</v>
          </cell>
          <cell r="R9" t="str">
            <v>Extreme</v>
          </cell>
        </row>
        <row r="10">
          <cell r="F10" t="str">
            <v>VL1</v>
          </cell>
          <cell r="G10" t="str">
            <v>Moderate</v>
          </cell>
        </row>
        <row r="11">
          <cell r="F11" t="str">
            <v>VL2</v>
          </cell>
          <cell r="G11" t="str">
            <v>High</v>
          </cell>
          <cell r="M11" t="str">
            <v>Very low</v>
          </cell>
          <cell r="O11" t="str">
            <v>VL1</v>
          </cell>
          <cell r="P11" t="str">
            <v>VL2</v>
          </cell>
          <cell r="Q11" t="str">
            <v>VL3</v>
          </cell>
          <cell r="R11" t="str">
            <v>VL4</v>
          </cell>
        </row>
        <row r="12">
          <cell r="F12" t="str">
            <v>VL3</v>
          </cell>
          <cell r="G12" t="str">
            <v>Extreme</v>
          </cell>
          <cell r="M12" t="str">
            <v>Low</v>
          </cell>
          <cell r="O12" t="str">
            <v>L1</v>
          </cell>
          <cell r="P12" t="str">
            <v>L2</v>
          </cell>
          <cell r="Q12" t="str">
            <v>L3</v>
          </cell>
          <cell r="R12" t="str">
            <v>L4</v>
          </cell>
        </row>
        <row r="13">
          <cell r="F13" t="str">
            <v>VL4</v>
          </cell>
          <cell r="G13" t="str">
            <v>Extreme</v>
          </cell>
          <cell r="M13" t="str">
            <v>Medium</v>
          </cell>
          <cell r="O13" t="str">
            <v>M1</v>
          </cell>
          <cell r="P13" t="str">
            <v>M2</v>
          </cell>
          <cell r="Q13" t="str">
            <v>M3</v>
          </cell>
          <cell r="R13" t="str">
            <v>M4</v>
          </cell>
        </row>
        <row r="14">
          <cell r="F14" t="str">
            <v>L1</v>
          </cell>
          <cell r="G14" t="str">
            <v>Low</v>
          </cell>
          <cell r="M14" t="str">
            <v>High</v>
          </cell>
          <cell r="O14" t="str">
            <v>H1</v>
          </cell>
          <cell r="P14" t="str">
            <v>H2</v>
          </cell>
          <cell r="Q14" t="str">
            <v>H3</v>
          </cell>
          <cell r="R14" t="str">
            <v>H4</v>
          </cell>
        </row>
        <row r="15">
          <cell r="F15" t="str">
            <v>L2</v>
          </cell>
          <cell r="G15" t="str">
            <v>Moderate</v>
          </cell>
        </row>
        <row r="16">
          <cell r="F16" t="str">
            <v>L3</v>
          </cell>
          <cell r="G16" t="str">
            <v>High</v>
          </cell>
        </row>
        <row r="17">
          <cell r="F17" t="str">
            <v>L4</v>
          </cell>
          <cell r="G17" t="str">
            <v>Extreme</v>
          </cell>
        </row>
        <row r="18">
          <cell r="F18" t="str">
            <v>M1</v>
          </cell>
          <cell r="G18" t="str">
            <v>Low</v>
          </cell>
          <cell r="O18" t="str">
            <v>Low</v>
          </cell>
          <cell r="P18" t="str">
            <v>Moderate</v>
          </cell>
          <cell r="Q18" t="str">
            <v>High</v>
          </cell>
          <cell r="R18" t="str">
            <v>Extreme</v>
          </cell>
        </row>
        <row r="19">
          <cell r="F19" t="str">
            <v>M2</v>
          </cell>
          <cell r="G19" t="str">
            <v>Moderate</v>
          </cell>
        </row>
        <row r="20">
          <cell r="F20" t="str">
            <v>M3</v>
          </cell>
          <cell r="G20" t="str">
            <v>High</v>
          </cell>
          <cell r="M20" t="str">
            <v>Extreme</v>
          </cell>
          <cell r="O20" t="str">
            <v>L4</v>
          </cell>
          <cell r="P20" t="str">
            <v>M4</v>
          </cell>
          <cell r="Q20" t="str">
            <v>H4</v>
          </cell>
          <cell r="R20" t="str">
            <v>E4</v>
          </cell>
        </row>
        <row r="21">
          <cell r="F21" t="str">
            <v>M4</v>
          </cell>
          <cell r="G21" t="str">
            <v>High</v>
          </cell>
          <cell r="M21" t="str">
            <v>High</v>
          </cell>
          <cell r="O21" t="str">
            <v>L3</v>
          </cell>
          <cell r="P21" t="str">
            <v>M3</v>
          </cell>
          <cell r="Q21" t="str">
            <v>H3</v>
          </cell>
          <cell r="R21" t="str">
            <v>E3</v>
          </cell>
        </row>
        <row r="22">
          <cell r="F22" t="str">
            <v>H1</v>
          </cell>
          <cell r="G22" t="str">
            <v>Low</v>
          </cell>
          <cell r="M22" t="str">
            <v>Moderate</v>
          </cell>
          <cell r="O22" t="str">
            <v>L2</v>
          </cell>
          <cell r="P22" t="str">
            <v>M2</v>
          </cell>
          <cell r="Q22" t="str">
            <v>H2</v>
          </cell>
          <cell r="R22" t="str">
            <v>E2</v>
          </cell>
        </row>
        <row r="23">
          <cell r="F23" t="str">
            <v>H2</v>
          </cell>
          <cell r="G23" t="str">
            <v>Low</v>
          </cell>
          <cell r="M23" t="str">
            <v>Low</v>
          </cell>
          <cell r="O23" t="str">
            <v>L1</v>
          </cell>
          <cell r="P23" t="str">
            <v>M1</v>
          </cell>
          <cell r="Q23" t="str">
            <v>H1</v>
          </cell>
          <cell r="R23" t="str">
            <v>E1</v>
          </cell>
        </row>
        <row r="24">
          <cell r="F24" t="str">
            <v>H3</v>
          </cell>
          <cell r="G24" t="str">
            <v>Moderate</v>
          </cell>
        </row>
        <row r="25">
          <cell r="F25" t="str">
            <v>H4</v>
          </cell>
          <cell r="G25" t="str">
            <v>Moderate</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Natural Env Whenua"/>
      <sheetName val="2. Economy Whairawa"/>
      <sheetName val="3. Built Env Taiohanga"/>
      <sheetName val="Domains"/>
      <sheetName val="4. Human Oranga Tangata"/>
      <sheetName val="Validation"/>
      <sheetName val="Risk Rating Framework"/>
    </sheetNames>
    <sheetDataSet>
      <sheetData sheetId="0"/>
      <sheetData sheetId="1"/>
      <sheetData sheetId="2"/>
      <sheetData sheetId="3"/>
      <sheetData sheetId="4"/>
      <sheetData sheetId="5">
        <row r="9">
          <cell r="O9" t="str">
            <v>Low</v>
          </cell>
          <cell r="P9" t="str">
            <v>Moderate</v>
          </cell>
          <cell r="Q9" t="str">
            <v>High</v>
          </cell>
          <cell r="R9" t="str">
            <v>Extreme</v>
          </cell>
        </row>
        <row r="10">
          <cell r="F10" t="str">
            <v>VL1</v>
          </cell>
          <cell r="G10" t="str">
            <v>Moderate</v>
          </cell>
        </row>
        <row r="11">
          <cell r="F11" t="str">
            <v>VL2</v>
          </cell>
          <cell r="G11" t="str">
            <v>High</v>
          </cell>
          <cell r="M11" t="str">
            <v>Very low</v>
          </cell>
          <cell r="O11" t="str">
            <v>VL1</v>
          </cell>
          <cell r="P11" t="str">
            <v>VL2</v>
          </cell>
          <cell r="Q11" t="str">
            <v>VL3</v>
          </cell>
          <cell r="R11" t="str">
            <v>VL4</v>
          </cell>
        </row>
        <row r="12">
          <cell r="F12" t="str">
            <v>VL3</v>
          </cell>
          <cell r="G12" t="str">
            <v>Extreme</v>
          </cell>
          <cell r="M12" t="str">
            <v>Low</v>
          </cell>
          <cell r="O12" t="str">
            <v>L1</v>
          </cell>
          <cell r="P12" t="str">
            <v>L2</v>
          </cell>
          <cell r="Q12" t="str">
            <v>L3</v>
          </cell>
          <cell r="R12" t="str">
            <v>L4</v>
          </cell>
        </row>
        <row r="13">
          <cell r="F13" t="str">
            <v>VL4</v>
          </cell>
          <cell r="G13" t="str">
            <v>Extreme</v>
          </cell>
          <cell r="M13" t="str">
            <v>Medium</v>
          </cell>
          <cell r="O13" t="str">
            <v>M1</v>
          </cell>
          <cell r="P13" t="str">
            <v>M2</v>
          </cell>
          <cell r="Q13" t="str">
            <v>M3</v>
          </cell>
          <cell r="R13" t="str">
            <v>M4</v>
          </cell>
        </row>
        <row r="14">
          <cell r="F14" t="str">
            <v>L1</v>
          </cell>
          <cell r="G14" t="str">
            <v>Low</v>
          </cell>
          <cell r="M14" t="str">
            <v>High</v>
          </cell>
          <cell r="O14" t="str">
            <v>H1</v>
          </cell>
          <cell r="P14" t="str">
            <v>H2</v>
          </cell>
          <cell r="Q14" t="str">
            <v>H3</v>
          </cell>
          <cell r="R14" t="str">
            <v>H4</v>
          </cell>
        </row>
        <row r="15">
          <cell r="F15" t="str">
            <v>L2</v>
          </cell>
          <cell r="G15" t="str">
            <v>Moderate</v>
          </cell>
        </row>
        <row r="16">
          <cell r="F16" t="str">
            <v>L3</v>
          </cell>
          <cell r="G16" t="str">
            <v>High</v>
          </cell>
        </row>
        <row r="17">
          <cell r="F17" t="str">
            <v>L4</v>
          </cell>
          <cell r="G17" t="str">
            <v>Extreme</v>
          </cell>
        </row>
        <row r="18">
          <cell r="F18" t="str">
            <v>M1</v>
          </cell>
          <cell r="G18" t="str">
            <v>Low</v>
          </cell>
          <cell r="O18" t="str">
            <v>Low</v>
          </cell>
          <cell r="P18" t="str">
            <v>Moderate</v>
          </cell>
          <cell r="Q18" t="str">
            <v>High</v>
          </cell>
          <cell r="R18" t="str">
            <v>Extreme</v>
          </cell>
        </row>
        <row r="19">
          <cell r="F19" t="str">
            <v>M2</v>
          </cell>
          <cell r="G19" t="str">
            <v>Moderate</v>
          </cell>
        </row>
        <row r="20">
          <cell r="F20" t="str">
            <v>M3</v>
          </cell>
          <cell r="G20" t="str">
            <v>High</v>
          </cell>
          <cell r="M20" t="str">
            <v>Extreme</v>
          </cell>
          <cell r="O20" t="str">
            <v>L4</v>
          </cell>
          <cell r="P20" t="str">
            <v>M4</v>
          </cell>
          <cell r="Q20" t="str">
            <v>H4</v>
          </cell>
          <cell r="R20" t="str">
            <v>E4</v>
          </cell>
        </row>
        <row r="21">
          <cell r="F21" t="str">
            <v>M4</v>
          </cell>
          <cell r="G21" t="str">
            <v>High</v>
          </cell>
          <cell r="M21" t="str">
            <v>High</v>
          </cell>
          <cell r="O21" t="str">
            <v>L3</v>
          </cell>
          <cell r="P21" t="str">
            <v>M3</v>
          </cell>
          <cell r="Q21" t="str">
            <v>H3</v>
          </cell>
          <cell r="R21" t="str">
            <v>E3</v>
          </cell>
        </row>
        <row r="22">
          <cell r="F22" t="str">
            <v>H1</v>
          </cell>
          <cell r="G22" t="str">
            <v>Low</v>
          </cell>
          <cell r="M22" t="str">
            <v>Moderate</v>
          </cell>
          <cell r="O22" t="str">
            <v>L2</v>
          </cell>
          <cell r="P22" t="str">
            <v>M2</v>
          </cell>
          <cell r="Q22" t="str">
            <v>H2</v>
          </cell>
          <cell r="R22" t="str">
            <v>E2</v>
          </cell>
        </row>
        <row r="23">
          <cell r="F23" t="str">
            <v>H2</v>
          </cell>
          <cell r="G23" t="str">
            <v>Low</v>
          </cell>
          <cell r="M23" t="str">
            <v>Low</v>
          </cell>
          <cell r="O23" t="str">
            <v>L1</v>
          </cell>
          <cell r="P23" t="str">
            <v>M1</v>
          </cell>
          <cell r="Q23" t="str">
            <v>H1</v>
          </cell>
          <cell r="R23" t="str">
            <v>E1</v>
          </cell>
        </row>
        <row r="24">
          <cell r="F24" t="str">
            <v>H3</v>
          </cell>
          <cell r="G24" t="str">
            <v>Moderate</v>
          </cell>
        </row>
        <row r="25">
          <cell r="F25" t="str">
            <v>H4</v>
          </cell>
          <cell r="G25" t="str">
            <v>Moderate</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Natural Env Whenua"/>
      <sheetName val="2. Economy Whairawa"/>
      <sheetName val="3. Built Env Taiohanga"/>
      <sheetName val="4. Human Oranga Tangata"/>
      <sheetName val="Domains"/>
      <sheetName val="Validation"/>
      <sheetName val="Risk Rating Framework"/>
      <sheetName val="Validatiom"/>
    </sheetNames>
    <sheetDataSet>
      <sheetData sheetId="0"/>
      <sheetData sheetId="1"/>
      <sheetData sheetId="2"/>
      <sheetData sheetId="3"/>
      <sheetData sheetId="4"/>
      <sheetData sheetId="5">
        <row r="9">
          <cell r="O9" t="str">
            <v>Low</v>
          </cell>
          <cell r="P9" t="str">
            <v>Moderate</v>
          </cell>
          <cell r="Q9" t="str">
            <v>High</v>
          </cell>
          <cell r="R9" t="str">
            <v>Extreme</v>
          </cell>
        </row>
        <row r="10">
          <cell r="F10" t="str">
            <v>VL1</v>
          </cell>
          <cell r="G10" t="str">
            <v>Moderate</v>
          </cell>
        </row>
        <row r="11">
          <cell r="F11" t="str">
            <v>VL2</v>
          </cell>
          <cell r="G11" t="str">
            <v>High</v>
          </cell>
          <cell r="M11" t="str">
            <v>Very low</v>
          </cell>
          <cell r="O11" t="str">
            <v>VL1</v>
          </cell>
          <cell r="P11" t="str">
            <v>VL2</v>
          </cell>
          <cell r="Q11" t="str">
            <v>VL3</v>
          </cell>
          <cell r="R11" t="str">
            <v>VL4</v>
          </cell>
        </row>
        <row r="12">
          <cell r="F12" t="str">
            <v>VL3</v>
          </cell>
          <cell r="G12" t="str">
            <v>Extreme</v>
          </cell>
          <cell r="M12" t="str">
            <v>Low</v>
          </cell>
          <cell r="O12" t="str">
            <v>L1</v>
          </cell>
          <cell r="P12" t="str">
            <v>L2</v>
          </cell>
          <cell r="Q12" t="str">
            <v>L3</v>
          </cell>
          <cell r="R12" t="str">
            <v>L4</v>
          </cell>
        </row>
        <row r="13">
          <cell r="F13" t="str">
            <v>VL4</v>
          </cell>
          <cell r="G13" t="str">
            <v>Extreme</v>
          </cell>
          <cell r="M13" t="str">
            <v>Medium</v>
          </cell>
          <cell r="O13" t="str">
            <v>M1</v>
          </cell>
          <cell r="P13" t="str">
            <v>M2</v>
          </cell>
          <cell r="Q13" t="str">
            <v>M3</v>
          </cell>
          <cell r="R13" t="str">
            <v>M4</v>
          </cell>
        </row>
        <row r="14">
          <cell r="F14" t="str">
            <v>L1</v>
          </cell>
          <cell r="G14" t="str">
            <v>Low</v>
          </cell>
          <cell r="M14" t="str">
            <v>High</v>
          </cell>
          <cell r="O14" t="str">
            <v>H1</v>
          </cell>
          <cell r="P14" t="str">
            <v>H2</v>
          </cell>
          <cell r="Q14" t="str">
            <v>H3</v>
          </cell>
          <cell r="R14" t="str">
            <v>H4</v>
          </cell>
        </row>
        <row r="15">
          <cell r="F15" t="str">
            <v>L2</v>
          </cell>
          <cell r="G15" t="str">
            <v>Moderate</v>
          </cell>
        </row>
        <row r="16">
          <cell r="F16" t="str">
            <v>L3</v>
          </cell>
          <cell r="G16" t="str">
            <v>High</v>
          </cell>
        </row>
        <row r="17">
          <cell r="F17" t="str">
            <v>L4</v>
          </cell>
          <cell r="G17" t="str">
            <v>Extreme</v>
          </cell>
        </row>
        <row r="18">
          <cell r="F18" t="str">
            <v>M1</v>
          </cell>
          <cell r="G18" t="str">
            <v>Low</v>
          </cell>
          <cell r="O18" t="str">
            <v>Low</v>
          </cell>
          <cell r="P18" t="str">
            <v>Moderate</v>
          </cell>
          <cell r="Q18" t="str">
            <v>High</v>
          </cell>
          <cell r="R18" t="str">
            <v>Extreme</v>
          </cell>
        </row>
        <row r="19">
          <cell r="F19" t="str">
            <v>M2</v>
          </cell>
          <cell r="G19" t="str">
            <v>Moderate</v>
          </cell>
        </row>
        <row r="20">
          <cell r="F20" t="str">
            <v>M3</v>
          </cell>
          <cell r="G20" t="str">
            <v>High</v>
          </cell>
          <cell r="M20" t="str">
            <v>Extreme</v>
          </cell>
          <cell r="O20" t="str">
            <v>L4</v>
          </cell>
          <cell r="P20" t="str">
            <v>M4</v>
          </cell>
          <cell r="Q20" t="str">
            <v>H4</v>
          </cell>
          <cell r="R20" t="str">
            <v>E4</v>
          </cell>
        </row>
        <row r="21">
          <cell r="F21" t="str">
            <v>M4</v>
          </cell>
          <cell r="G21" t="str">
            <v>High</v>
          </cell>
          <cell r="M21" t="str">
            <v>High</v>
          </cell>
          <cell r="O21" t="str">
            <v>L3</v>
          </cell>
          <cell r="P21" t="str">
            <v>M3</v>
          </cell>
          <cell r="Q21" t="str">
            <v>H3</v>
          </cell>
          <cell r="R21" t="str">
            <v>E3</v>
          </cell>
        </row>
        <row r="22">
          <cell r="F22" t="str">
            <v>H1</v>
          </cell>
          <cell r="G22" t="str">
            <v>Low</v>
          </cell>
          <cell r="M22" t="str">
            <v>Moderate</v>
          </cell>
          <cell r="O22" t="str">
            <v>L2</v>
          </cell>
          <cell r="P22" t="str">
            <v>M2</v>
          </cell>
          <cell r="Q22" t="str">
            <v>H2</v>
          </cell>
          <cell r="R22" t="str">
            <v>E2</v>
          </cell>
        </row>
        <row r="23">
          <cell r="F23" t="str">
            <v>H2</v>
          </cell>
          <cell r="G23" t="str">
            <v>Low</v>
          </cell>
          <cell r="M23" t="str">
            <v>Low</v>
          </cell>
          <cell r="O23" t="str">
            <v>L1</v>
          </cell>
          <cell r="P23" t="str">
            <v>M1</v>
          </cell>
          <cell r="Q23" t="str">
            <v>H1</v>
          </cell>
          <cell r="R23" t="str">
            <v>E1</v>
          </cell>
        </row>
        <row r="24">
          <cell r="F24" t="str">
            <v>H3</v>
          </cell>
          <cell r="G24" t="str">
            <v>Moderate</v>
          </cell>
        </row>
        <row r="25">
          <cell r="F25" t="str">
            <v>H4</v>
          </cell>
          <cell r="G25" t="str">
            <v>Moderate</v>
          </cell>
        </row>
      </sheetData>
      <sheetData sheetId="6"/>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Azura Patterson-Ng" id="{AF414ACC-9603-4CFE-9547-F858D99BBE53}" userId="S::Azura.Patterson@beca.com::0fd113d7-a04e-4525-9386-e351da108fc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60" dT="2023-02-28T20:26:01.49" personId="{AF414ACC-9603-4CFE-9547-F858D99BBE53}" id="{5E682991-7650-4291-861B-C3B5E22CA453}">
    <text>have revised from high to moderate</text>
  </threadedComment>
  <threadedComment ref="Q160" dT="2023-02-28T20:25:50.38" personId="{AF414ACC-9603-4CFE-9547-F858D99BBE53}" id="{2DF8F723-7597-44DF-BC2D-A6DE24A7BD42}">
    <text>Have revised from very low to low</text>
  </threadedComment>
</ThreadedComments>
</file>

<file path=xl/threadedComments/threadedComment2.xml><?xml version="1.0" encoding="utf-8"?>
<ThreadedComments xmlns="http://schemas.microsoft.com/office/spreadsheetml/2018/threadedcomments" xmlns:x="http://schemas.openxmlformats.org/spreadsheetml/2006/main">
  <threadedComment ref="P62" dT="2023-02-28T20:26:01.49" personId="{AF414ACC-9603-4CFE-9547-F858D99BBE53}" id="{0B9257E1-ED84-4655-94E3-E5D175AEFA2E}">
    <text>have revised from high to moderate</text>
  </threadedComment>
  <threadedComment ref="Q62" dT="2023-02-28T20:25:50.38" personId="{AF414ACC-9603-4CFE-9547-F858D99BBE53}" id="{897683A7-6646-4A98-A50E-EC646DF6DCB6}">
    <text>Have revised from very low to low</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3353-526B-4CA4-8C3F-BAD2E5A62A08}">
  <sheetPr filterMode="1"/>
  <dimension ref="A1:AC376"/>
  <sheetViews>
    <sheetView workbookViewId="0"/>
    <sheetView workbookViewId="1">
      <selection activeCell="N242" sqref="N242"/>
    </sheetView>
  </sheetViews>
  <sheetFormatPr defaultRowHeight="15" x14ac:dyDescent="0.25"/>
  <cols>
    <col min="1" max="1" width="11.42578125" customWidth="1"/>
    <col min="2" max="29" width="15.5703125" customWidth="1"/>
  </cols>
  <sheetData>
    <row r="1" spans="1:29" ht="23.25" x14ac:dyDescent="0.25">
      <c r="A1" s="1" t="s">
        <v>0</v>
      </c>
      <c r="B1" s="2"/>
      <c r="C1" s="2"/>
      <c r="D1" s="2"/>
      <c r="E1" s="2"/>
      <c r="F1" s="2"/>
      <c r="G1" s="2"/>
      <c r="H1" s="2"/>
      <c r="I1" s="2"/>
      <c r="J1" s="2"/>
      <c r="K1" s="2"/>
      <c r="L1" s="2"/>
      <c r="M1" s="2"/>
      <c r="N1" s="2"/>
      <c r="O1" s="2"/>
      <c r="P1" s="2"/>
      <c r="Q1" s="2"/>
      <c r="R1" s="2"/>
      <c r="S1" s="2"/>
      <c r="T1" s="2"/>
      <c r="U1" s="2"/>
      <c r="V1" s="2"/>
      <c r="W1" s="2"/>
      <c r="X1" s="2"/>
      <c r="Y1" s="3"/>
      <c r="Z1" s="3"/>
      <c r="AA1" s="3"/>
      <c r="AB1" s="3"/>
      <c r="AC1" s="4"/>
    </row>
    <row r="2" spans="1:29" x14ac:dyDescent="0.25">
      <c r="A2" s="2"/>
      <c r="B2" s="2"/>
      <c r="C2" s="2"/>
      <c r="D2" s="2"/>
      <c r="E2" s="2"/>
      <c r="F2" s="2"/>
      <c r="G2" s="2"/>
      <c r="H2" s="2"/>
      <c r="I2" s="2"/>
      <c r="J2" s="2"/>
      <c r="K2" s="2"/>
      <c r="L2" s="2"/>
      <c r="M2" s="2"/>
      <c r="N2" s="2"/>
      <c r="O2" s="2"/>
      <c r="P2" s="2"/>
      <c r="Q2" s="2"/>
      <c r="R2" s="2"/>
      <c r="S2" s="2"/>
      <c r="T2" s="2"/>
      <c r="U2" s="2"/>
      <c r="V2" s="2"/>
      <c r="W2" s="2"/>
      <c r="X2" s="2"/>
      <c r="Y2" s="3"/>
      <c r="Z2" s="3"/>
      <c r="AA2" s="3"/>
      <c r="AB2" s="3"/>
      <c r="AC2" s="4"/>
    </row>
    <row r="3" spans="1:29" x14ac:dyDescent="0.25">
      <c r="A3" s="408" t="s">
        <v>1</v>
      </c>
      <c r="B3" s="408" t="s">
        <v>2</v>
      </c>
      <c r="C3" s="408" t="s">
        <v>3</v>
      </c>
      <c r="D3" s="408" t="s">
        <v>4</v>
      </c>
      <c r="E3" s="408" t="s">
        <v>5</v>
      </c>
      <c r="F3" s="408" t="s">
        <v>6</v>
      </c>
      <c r="G3" s="406" t="s">
        <v>7</v>
      </c>
      <c r="H3" s="408" t="s">
        <v>8</v>
      </c>
      <c r="I3" s="408" t="s">
        <v>9</v>
      </c>
      <c r="J3" s="403" t="s">
        <v>10</v>
      </c>
      <c r="K3" s="403"/>
      <c r="L3" s="403"/>
      <c r="M3" s="403"/>
      <c r="N3" s="403"/>
      <c r="O3" s="404" t="s">
        <v>11</v>
      </c>
      <c r="P3" s="403" t="s">
        <v>12</v>
      </c>
      <c r="Q3" s="403" t="s">
        <v>13</v>
      </c>
      <c r="R3" s="403" t="s">
        <v>14</v>
      </c>
      <c r="S3" s="404" t="s">
        <v>15</v>
      </c>
      <c r="T3" s="403" t="s">
        <v>16</v>
      </c>
      <c r="U3" s="403"/>
      <c r="V3" s="403"/>
      <c r="W3" s="403"/>
      <c r="X3" s="403"/>
      <c r="Y3" s="402" t="s">
        <v>17</v>
      </c>
      <c r="Z3" s="402" t="s">
        <v>18</v>
      </c>
      <c r="AA3" s="402" t="s">
        <v>19</v>
      </c>
      <c r="AB3" s="402" t="s">
        <v>20</v>
      </c>
      <c r="AC3" s="4"/>
    </row>
    <row r="4" spans="1:29" ht="38.450000000000003" customHeight="1" x14ac:dyDescent="0.25">
      <c r="A4" s="408"/>
      <c r="B4" s="408"/>
      <c r="C4" s="408"/>
      <c r="D4" s="408"/>
      <c r="E4" s="408"/>
      <c r="F4" s="408"/>
      <c r="G4" s="407"/>
      <c r="H4" s="408"/>
      <c r="I4" s="408"/>
      <c r="J4" s="123" t="s">
        <v>21</v>
      </c>
      <c r="K4" s="123" t="s">
        <v>22</v>
      </c>
      <c r="L4" s="123" t="s">
        <v>23</v>
      </c>
      <c r="M4" s="123" t="s">
        <v>24</v>
      </c>
      <c r="N4" s="123" t="s">
        <v>25</v>
      </c>
      <c r="O4" s="405"/>
      <c r="P4" s="403"/>
      <c r="Q4" s="403"/>
      <c r="R4" s="403"/>
      <c r="S4" s="405"/>
      <c r="T4" s="123" t="s">
        <v>21</v>
      </c>
      <c r="U4" s="123" t="s">
        <v>22</v>
      </c>
      <c r="V4" s="123" t="s">
        <v>23</v>
      </c>
      <c r="W4" s="123" t="s">
        <v>24</v>
      </c>
      <c r="X4" s="123" t="s">
        <v>25</v>
      </c>
      <c r="Y4" s="402"/>
      <c r="Z4" s="402"/>
      <c r="AA4" s="402"/>
      <c r="AB4" s="402"/>
      <c r="AC4" s="4"/>
    </row>
    <row r="5" spans="1:29" s="246" customFormat="1" ht="19.5" customHeight="1" x14ac:dyDescent="0.25">
      <c r="A5" s="233" t="s">
        <v>26</v>
      </c>
      <c r="B5" s="234" t="s">
        <v>27</v>
      </c>
      <c r="C5" s="235" t="s">
        <v>28</v>
      </c>
      <c r="D5" s="235" t="s">
        <v>29</v>
      </c>
      <c r="E5" s="235" t="s">
        <v>30</v>
      </c>
      <c r="F5" s="235" t="s">
        <v>31</v>
      </c>
      <c r="G5" s="236" t="s">
        <v>32</v>
      </c>
      <c r="H5" s="237" t="s">
        <v>33</v>
      </c>
      <c r="I5" s="238"/>
      <c r="J5" s="239" t="s">
        <v>34</v>
      </c>
      <c r="K5" s="239" t="s">
        <v>35</v>
      </c>
      <c r="L5" s="239" t="s">
        <v>36</v>
      </c>
      <c r="M5" s="239" t="s">
        <v>36</v>
      </c>
      <c r="N5" s="239" t="s">
        <v>37</v>
      </c>
      <c r="O5" s="240" t="s">
        <v>38</v>
      </c>
      <c r="P5" s="241" t="s">
        <v>37</v>
      </c>
      <c r="Q5" s="241" t="s">
        <v>39</v>
      </c>
      <c r="R5" s="241" t="str">
        <f>IFERROR(VLOOKUP(INDEX([3]Validation!$O$11:$R$14, MATCH($Q5,[3]Validation!$M$11:$M$14,0),MATCH($P5,[3]Validation!$O$9:$R$9,0)),[3]Validation!$F$10:$G$25,2,FALSE), "")</f>
        <v>Extreme</v>
      </c>
      <c r="S5" s="242" t="s">
        <v>40</v>
      </c>
      <c r="T5" s="241" t="str">
        <f>IFERROR(VLOOKUP(INDEX([3]Validation!$O$20:$R$23, MATCH($R5,[3]Validation!$M$20:$M$23,0),MATCH(J5,[3]Validation!$O$18:$R$18,0)),v.IPCC.risk,2,FALSE), "")</f>
        <v>Moderate</v>
      </c>
      <c r="U5" s="241" t="str">
        <f>IFERROR(VLOOKUP(INDEX([3]Validation!$O$20:$R$23, MATCH($R5,[3]Validation!$M$20:$M$23,0),MATCH(K5,[3]Validation!$O$18:$R$18,0)),v.IPCC.risk,2,FALSE), "")</f>
        <v>High</v>
      </c>
      <c r="V5" s="241" t="str">
        <f>IFERROR(VLOOKUP(INDEX([3]Validation!$O$20:$R$23, MATCH($R5,[3]Validation!$M$20:$M$23,0),MATCH(L5,[3]Validation!$O$18:$R$18,0)),v.IPCC.risk,2,FALSE), "")</f>
        <v>Extreme</v>
      </c>
      <c r="W5" s="241" t="str">
        <f>IFERROR(VLOOKUP(INDEX([3]Validation!$O$20:$R$23, MATCH($R5,[3]Validation!$M$20:$M$23,0),MATCH(M5,[3]Validation!$O$18:$R$18,0)),v.IPCC.risk,2,FALSE), "")</f>
        <v>Extreme</v>
      </c>
      <c r="X5" s="241" t="str">
        <f>IFERROR(VLOOKUP(INDEX([3]Validation!$O$20:$R$23, MATCH($R5,[3]Validation!$M$20:$M$23,0),MATCH(N5,[3]Validation!$O$18:$R$18,0)),v.IPCC.risk,2,FALSE), "")</f>
        <v>Extreme</v>
      </c>
      <c r="Y5" s="241" t="s">
        <v>41</v>
      </c>
      <c r="Z5" s="243" t="s">
        <v>42</v>
      </c>
      <c r="AA5" s="233" t="s">
        <v>43</v>
      </c>
      <c r="AB5" s="244" t="s">
        <v>44</v>
      </c>
      <c r="AC5" s="245"/>
    </row>
    <row r="6" spans="1:29" s="246" customFormat="1" ht="19.5" customHeight="1" x14ac:dyDescent="0.25">
      <c r="A6" s="259" t="s">
        <v>45</v>
      </c>
      <c r="B6" s="260" t="s">
        <v>46</v>
      </c>
      <c r="C6" s="261" t="s">
        <v>47</v>
      </c>
      <c r="D6" s="261" t="s">
        <v>48</v>
      </c>
      <c r="E6" s="261"/>
      <c r="F6" s="261" t="s">
        <v>49</v>
      </c>
      <c r="G6" s="262" t="s">
        <v>50</v>
      </c>
      <c r="H6" s="263" t="s">
        <v>51</v>
      </c>
      <c r="I6" s="264"/>
      <c r="J6" s="222" t="s">
        <v>34</v>
      </c>
      <c r="K6" s="222" t="s">
        <v>35</v>
      </c>
      <c r="L6" s="222" t="s">
        <v>35</v>
      </c>
      <c r="M6" s="222" t="s">
        <v>36</v>
      </c>
      <c r="N6" s="222" t="s">
        <v>36</v>
      </c>
      <c r="O6" s="265" t="s">
        <v>52</v>
      </c>
      <c r="P6" s="224" t="s">
        <v>37</v>
      </c>
      <c r="Q6" s="225" t="s">
        <v>34</v>
      </c>
      <c r="R6" s="226" t="str">
        <f>IFERROR(VLOOKUP(INDEX(Validation!$O$11:$R$14, MATCH($Q6,Validation!$M$11:$M$14,0),MATCH($P6,Validation!$O$9:$R$9,0)),Validation!$F$10:$G$25,2,FALSE), "")</f>
        <v>Extreme</v>
      </c>
      <c r="S6" s="228" t="s">
        <v>53</v>
      </c>
      <c r="T6" s="226" t="str">
        <f>IFERROR(VLOOKUP(INDEX(Validation!$O$20:$R$23, MATCH($R6,Validation!$M$20:$M$23,0),MATCH(J6,Validation!$O$18:$R$18,0)),v.IPCC.risk,2,FALSE), "")</f>
        <v>Moderate</v>
      </c>
      <c r="U6" s="226" t="str">
        <f>IFERROR(VLOOKUP(INDEX(Validation!$O$20:$R$23, MATCH($R6,Validation!$M$20:$M$23,0),MATCH(K6,Validation!$O$18:$R$18,0)),v.IPCC.risk,2,FALSE), "")</f>
        <v>High</v>
      </c>
      <c r="V6" s="226" t="str">
        <f>IFERROR(VLOOKUP(INDEX(Validation!$O$20:$R$23, MATCH($R6,Validation!$M$20:$M$23,0),MATCH(L6,Validation!$O$18:$R$18,0)),v.IPCC.risk,2,FALSE), "")</f>
        <v>High</v>
      </c>
      <c r="W6" s="226" t="str">
        <f>IFERROR(VLOOKUP(INDEX(Validation!$O$20:$R$23, MATCH($R6,Validation!$M$20:$M$23,0),MATCH(M6,Validation!$O$18:$R$18,0)),v.IPCC.risk,2,FALSE), "")</f>
        <v>Extreme</v>
      </c>
      <c r="X6" s="226" t="str">
        <f>IFERROR(VLOOKUP(INDEX(Validation!$O$20:$R$23, MATCH($R6,Validation!$M$20:$M$23,0),MATCH(N6,Validation!$O$18:$R$18,0)),v.IPCC.risk,2,FALSE), "")</f>
        <v>Extreme</v>
      </c>
      <c r="Y6" s="226" t="s">
        <v>41</v>
      </c>
      <c r="Z6" s="227" t="s">
        <v>54</v>
      </c>
      <c r="AA6" s="226" t="s">
        <v>43</v>
      </c>
      <c r="AB6" s="228" t="s">
        <v>55</v>
      </c>
      <c r="AC6" s="245"/>
    </row>
    <row r="7" spans="1:29" s="246" customFormat="1" ht="19.5" customHeight="1" x14ac:dyDescent="0.25">
      <c r="A7" s="259" t="s">
        <v>56</v>
      </c>
      <c r="B7" s="260" t="s">
        <v>57</v>
      </c>
      <c r="C7" s="261" t="s">
        <v>58</v>
      </c>
      <c r="D7" s="261" t="s">
        <v>48</v>
      </c>
      <c r="E7" s="261" t="s">
        <v>59</v>
      </c>
      <c r="F7" s="261" t="s">
        <v>49</v>
      </c>
      <c r="G7" s="262" t="s">
        <v>60</v>
      </c>
      <c r="H7" s="263" t="s">
        <v>61</v>
      </c>
      <c r="I7" s="264"/>
      <c r="J7" s="222" t="s">
        <v>34</v>
      </c>
      <c r="K7" s="222" t="s">
        <v>35</v>
      </c>
      <c r="L7" s="222" t="s">
        <v>35</v>
      </c>
      <c r="M7" s="222" t="s">
        <v>36</v>
      </c>
      <c r="N7" s="222" t="s">
        <v>37</v>
      </c>
      <c r="O7" s="265" t="s">
        <v>62</v>
      </c>
      <c r="P7" s="224" t="s">
        <v>37</v>
      </c>
      <c r="Q7" s="225" t="s">
        <v>39</v>
      </c>
      <c r="R7" s="226" t="str">
        <f>IFERROR(VLOOKUP(INDEX(Validation!$O$11:$R$14, MATCH($Q7,Validation!$M$11:$M$14,0),MATCH($P7,Validation!$O$9:$R$9,0)),Validation!$F$10:$G$25,2,FALSE), "")</f>
        <v>Extreme</v>
      </c>
      <c r="S7" s="228" t="s">
        <v>63</v>
      </c>
      <c r="T7" s="226" t="str">
        <f>IFERROR(VLOOKUP(INDEX(Validation!$O$20:$R$23, MATCH($R7,Validation!$M$20:$M$23,0),MATCH(J7,Validation!$O$18:$R$18,0)),v.IPCC.risk,2,FALSE), "")</f>
        <v>Moderate</v>
      </c>
      <c r="U7" s="226" t="str">
        <f>IFERROR(VLOOKUP(INDEX(Validation!$O$20:$R$23, MATCH($R7,Validation!$M$20:$M$23,0),MATCH(K7,Validation!$O$18:$R$18,0)),v.IPCC.risk,2,FALSE), "")</f>
        <v>High</v>
      </c>
      <c r="V7" s="226" t="str">
        <f>IFERROR(VLOOKUP(INDEX(Validation!$O$20:$R$23, MATCH($R7,Validation!$M$20:$M$23,0),MATCH(L7,Validation!$O$18:$R$18,0)),v.IPCC.risk,2,FALSE), "")</f>
        <v>High</v>
      </c>
      <c r="W7" s="226" t="str">
        <f>IFERROR(VLOOKUP(INDEX(Validation!$O$20:$R$23, MATCH($R7,Validation!$M$20:$M$23,0),MATCH(M7,Validation!$O$18:$R$18,0)),v.IPCC.risk,2,FALSE), "")</f>
        <v>Extreme</v>
      </c>
      <c r="X7" s="226" t="str">
        <f>IFERROR(VLOOKUP(INDEX(Validation!$O$20:$R$23, MATCH($R7,Validation!$M$20:$M$23,0),MATCH(N7,Validation!$O$18:$R$18,0)),v.IPCC.risk,2,FALSE), "")</f>
        <v>Extreme</v>
      </c>
      <c r="Y7" s="226" t="s">
        <v>41</v>
      </c>
      <c r="Z7" s="228" t="s">
        <v>64</v>
      </c>
      <c r="AA7" s="226" t="s">
        <v>65</v>
      </c>
      <c r="AB7" s="228" t="s">
        <v>66</v>
      </c>
      <c r="AC7" s="245"/>
    </row>
    <row r="8" spans="1:29" s="246" customFormat="1" ht="19.5" customHeight="1" x14ac:dyDescent="0.25">
      <c r="A8" s="259" t="s">
        <v>67</v>
      </c>
      <c r="B8" s="260" t="s">
        <v>68</v>
      </c>
      <c r="C8" s="261" t="s">
        <v>69</v>
      </c>
      <c r="D8" s="261" t="s">
        <v>48</v>
      </c>
      <c r="E8" s="261"/>
      <c r="F8" s="261" t="s">
        <v>49</v>
      </c>
      <c r="G8" s="262" t="s">
        <v>70</v>
      </c>
      <c r="H8" s="263" t="s">
        <v>71</v>
      </c>
      <c r="I8" s="264"/>
      <c r="J8" s="222" t="s">
        <v>34</v>
      </c>
      <c r="K8" s="222" t="s">
        <v>35</v>
      </c>
      <c r="L8" s="222" t="s">
        <v>35</v>
      </c>
      <c r="M8" s="222" t="s">
        <v>36</v>
      </c>
      <c r="N8" s="222" t="s">
        <v>37</v>
      </c>
      <c r="O8" s="265" t="s">
        <v>72</v>
      </c>
      <c r="P8" s="224" t="s">
        <v>36</v>
      </c>
      <c r="Q8" s="225" t="s">
        <v>34</v>
      </c>
      <c r="R8" s="226" t="str">
        <f>IFERROR(VLOOKUP(INDEX(Validation!$O$11:$R$14, MATCH($Q8,Validation!$M$11:$M$14,0),MATCH($P8,Validation!$O$9:$R$9,0)),Validation!$F$10:$G$25,2,FALSE), "")</f>
        <v>High</v>
      </c>
      <c r="S8" s="228" t="s">
        <v>73</v>
      </c>
      <c r="T8" s="226" t="str">
        <f>IFERROR(VLOOKUP(INDEX(Validation!$O$20:$R$23, MATCH($R8,Validation!$M$20:$M$23,0),MATCH(J8,Validation!$O$18:$R$18,0)),v.IPCC.risk,2,FALSE), "")</f>
        <v>Low</v>
      </c>
      <c r="U8" s="226" t="str">
        <f>IFERROR(VLOOKUP(INDEX(Validation!$O$20:$R$23, MATCH($R8,Validation!$M$20:$M$23,0),MATCH(K8,Validation!$O$18:$R$18,0)),v.IPCC.risk,2,FALSE), "")</f>
        <v>Moderate</v>
      </c>
      <c r="V8" s="226" t="str">
        <f>IFERROR(VLOOKUP(INDEX(Validation!$O$20:$R$23, MATCH($R8,Validation!$M$20:$M$23,0),MATCH(L8,Validation!$O$18:$R$18,0)),v.IPCC.risk,2,FALSE), "")</f>
        <v>Moderate</v>
      </c>
      <c r="W8" s="226" t="str">
        <f>IFERROR(VLOOKUP(INDEX(Validation!$O$20:$R$23, MATCH($R8,Validation!$M$20:$M$23,0),MATCH(M8,Validation!$O$18:$R$18,0)),v.IPCC.risk,2,FALSE), "")</f>
        <v>High</v>
      </c>
      <c r="X8" s="226" t="str">
        <f>IFERROR(VLOOKUP(INDEX(Validation!$O$20:$R$23, MATCH($R8,Validation!$M$20:$M$23,0),MATCH(N8,Validation!$O$18:$R$18,0)),v.IPCC.risk,2,FALSE), "")</f>
        <v>Extreme</v>
      </c>
      <c r="Y8" s="226" t="s">
        <v>41</v>
      </c>
      <c r="Z8" s="227" t="s">
        <v>74</v>
      </c>
      <c r="AA8" s="226" t="s">
        <v>65</v>
      </c>
      <c r="AB8" s="228" t="s">
        <v>75</v>
      </c>
      <c r="AC8" s="245"/>
    </row>
    <row r="9" spans="1:29" s="246" customFormat="1" ht="19.5" customHeight="1" x14ac:dyDescent="0.25">
      <c r="A9" s="233" t="s">
        <v>76</v>
      </c>
      <c r="B9" s="247" t="s">
        <v>77</v>
      </c>
      <c r="C9" s="235" t="s">
        <v>28</v>
      </c>
      <c r="D9" s="235" t="s">
        <v>29</v>
      </c>
      <c r="E9" s="235" t="s">
        <v>78</v>
      </c>
      <c r="F9" s="235" t="s">
        <v>31</v>
      </c>
      <c r="G9" s="236" t="s">
        <v>79</v>
      </c>
      <c r="H9" s="237" t="s">
        <v>80</v>
      </c>
      <c r="I9" s="244" t="s">
        <v>81</v>
      </c>
      <c r="J9" s="239" t="s">
        <v>36</v>
      </c>
      <c r="K9" s="239" t="s">
        <v>36</v>
      </c>
      <c r="L9" s="239" t="s">
        <v>36</v>
      </c>
      <c r="M9" s="239" t="s">
        <v>36</v>
      </c>
      <c r="N9" s="239" t="s">
        <v>36</v>
      </c>
      <c r="O9" s="240" t="s">
        <v>82</v>
      </c>
      <c r="P9" s="241" t="s">
        <v>37</v>
      </c>
      <c r="Q9" s="241" t="s">
        <v>34</v>
      </c>
      <c r="R9" s="241" t="str">
        <f>IFERROR(VLOOKUP(INDEX([3]Validation!$O$11:$R$14, MATCH($Q9,[3]Validation!$M$11:$M$14,0),MATCH($P9,[3]Validation!$O$9:$R$9,0)),[3]Validation!$F$10:$G$25,2,FALSE), "")</f>
        <v>Extreme</v>
      </c>
      <c r="S9" s="242" t="s">
        <v>83</v>
      </c>
      <c r="T9" s="241" t="str">
        <f>IFERROR(VLOOKUP(INDEX([3]Validation!$O$20:$R$23, MATCH($R9,[3]Validation!$M$20:$M$23,0),MATCH(J9,[3]Validation!$O$18:$R$18,0)),v.IPCC.risk,2,FALSE), "")</f>
        <v>Extreme</v>
      </c>
      <c r="U9" s="241" t="str">
        <f>IFERROR(VLOOKUP(INDEX([3]Validation!$O$20:$R$23, MATCH($R9,[3]Validation!$M$20:$M$23,0),MATCH(K9,[3]Validation!$O$18:$R$18,0)),v.IPCC.risk,2,FALSE), "")</f>
        <v>Extreme</v>
      </c>
      <c r="V9" s="241" t="str">
        <f>IFERROR(VLOOKUP(INDEX([3]Validation!$O$20:$R$23, MATCH($R9,[3]Validation!$M$20:$M$23,0),MATCH(L9,[3]Validation!$O$18:$R$18,0)),v.IPCC.risk,2,FALSE), "")</f>
        <v>Extreme</v>
      </c>
      <c r="W9" s="241" t="str">
        <f>IFERROR(VLOOKUP(INDEX([3]Validation!$O$20:$R$23, MATCH($R9,[3]Validation!$M$20:$M$23,0),MATCH(M9,[3]Validation!$O$18:$R$18,0)),v.IPCC.risk,2,FALSE), "")</f>
        <v>Extreme</v>
      </c>
      <c r="X9" s="241" t="str">
        <f>IFERROR(VLOOKUP(INDEX([3]Validation!$O$20:$R$23, MATCH($R9,[3]Validation!$M$20:$M$23,0),MATCH(N9,[3]Validation!$O$18:$R$18,0)),v.IPCC.risk,2,FALSE), "")</f>
        <v>Extreme</v>
      </c>
      <c r="Y9" s="241" t="s">
        <v>84</v>
      </c>
      <c r="Z9" s="243" t="s">
        <v>85</v>
      </c>
      <c r="AA9" s="233" t="s">
        <v>65</v>
      </c>
      <c r="AB9" s="244" t="s">
        <v>86</v>
      </c>
      <c r="AC9" s="245"/>
    </row>
    <row r="10" spans="1:29" s="246" customFormat="1" ht="19.5" customHeight="1" x14ac:dyDescent="0.25">
      <c r="A10" s="217" t="s">
        <v>87</v>
      </c>
      <c r="B10" s="218" t="s">
        <v>88</v>
      </c>
      <c r="C10" s="219" t="s">
        <v>89</v>
      </c>
      <c r="D10" s="219" t="s">
        <v>90</v>
      </c>
      <c r="E10" s="219"/>
      <c r="F10" s="219" t="s">
        <v>31</v>
      </c>
      <c r="G10" s="220" t="s">
        <v>91</v>
      </c>
      <c r="H10" s="221" t="s">
        <v>92</v>
      </c>
      <c r="I10" s="221"/>
      <c r="J10" s="222" t="s">
        <v>35</v>
      </c>
      <c r="K10" s="222" t="s">
        <v>36</v>
      </c>
      <c r="L10" s="222" t="s">
        <v>36</v>
      </c>
      <c r="M10" s="222" t="s">
        <v>36</v>
      </c>
      <c r="N10" s="222" t="s">
        <v>36</v>
      </c>
      <c r="O10" s="223" t="s">
        <v>93</v>
      </c>
      <c r="P10" s="224" t="s">
        <v>37</v>
      </c>
      <c r="Q10" s="225" t="s">
        <v>34</v>
      </c>
      <c r="R10" s="226" t="str">
        <f>IFERROR(VLOOKUP(INDEX([4]Validation!$O$11:$R$14, MATCH($Q10,[4]Validation!$M$11:$M$14,0),MATCH($P10,[4]Validation!$O$9:$R$9,0)),[4]Validation!$F$10:$G$25,2,FALSE), "")</f>
        <v>Extreme</v>
      </c>
      <c r="S10" s="227" t="s">
        <v>94</v>
      </c>
      <c r="T10" s="226" t="str">
        <f>IFERROR(VLOOKUP(INDEX([4]Validation!$O$20:$R$23, MATCH($R10,[4]Validation!$M$20:$M$23,0),MATCH(J10,[4]Validation!$O$18:$R$18,0)),v.IPCC.risk,2,FALSE), "")</f>
        <v>High</v>
      </c>
      <c r="U10" s="226" t="str">
        <f>IFERROR(VLOOKUP(INDEX([4]Validation!$O$20:$R$23, MATCH($R10,[4]Validation!$M$20:$M$23,0),MATCH(K10,[4]Validation!$O$18:$R$18,0)),v.IPCC.risk,2,FALSE), "")</f>
        <v>Extreme</v>
      </c>
      <c r="V10" s="226" t="str">
        <f>IFERROR(VLOOKUP(INDEX([4]Validation!$O$20:$R$23, MATCH($R10,[4]Validation!$M$20:$M$23,0),MATCH(L10,[4]Validation!$O$18:$R$18,0)),v.IPCC.risk,2,FALSE), "")</f>
        <v>Extreme</v>
      </c>
      <c r="W10" s="226" t="str">
        <f>IFERROR(VLOOKUP(INDEX([4]Validation!$O$20:$R$23, MATCH($R10,[4]Validation!$M$20:$M$23,0),MATCH(M10,[4]Validation!$O$18:$R$18,0)),v.IPCC.risk,2,FALSE), "")</f>
        <v>Extreme</v>
      </c>
      <c r="X10" s="226" t="str">
        <f>IFERROR(VLOOKUP(INDEX([4]Validation!$O$20:$R$23, MATCH($R10,[4]Validation!$M$20:$M$23,0),MATCH(N10,[4]Validation!$O$18:$R$18,0)),v.IPCC.risk,2,FALSE), "")</f>
        <v>Extreme</v>
      </c>
      <c r="Y10" s="226" t="s">
        <v>84</v>
      </c>
      <c r="Z10" s="227" t="s">
        <v>95</v>
      </c>
      <c r="AA10" s="226" t="s">
        <v>65</v>
      </c>
      <c r="AB10" s="228"/>
      <c r="AC10" s="245"/>
    </row>
    <row r="11" spans="1:29" s="246" customFormat="1" ht="19.5" customHeight="1" x14ac:dyDescent="0.25">
      <c r="A11" s="233" t="s">
        <v>96</v>
      </c>
      <c r="B11" s="250" t="s">
        <v>97</v>
      </c>
      <c r="C11" s="235" t="s">
        <v>28</v>
      </c>
      <c r="D11" s="235" t="s">
        <v>29</v>
      </c>
      <c r="E11" s="235" t="s">
        <v>98</v>
      </c>
      <c r="F11" s="235" t="s">
        <v>49</v>
      </c>
      <c r="G11" s="236" t="s">
        <v>99</v>
      </c>
      <c r="H11" s="237" t="s">
        <v>100</v>
      </c>
      <c r="I11" s="244" t="s">
        <v>101</v>
      </c>
      <c r="J11" s="239" t="s">
        <v>34</v>
      </c>
      <c r="K11" s="239" t="s">
        <v>36</v>
      </c>
      <c r="L11" s="239" t="s">
        <v>36</v>
      </c>
      <c r="M11" s="239" t="s">
        <v>36</v>
      </c>
      <c r="N11" s="239" t="s">
        <v>37</v>
      </c>
      <c r="O11" s="240" t="s">
        <v>102</v>
      </c>
      <c r="P11" s="241" t="s">
        <v>36</v>
      </c>
      <c r="Q11" s="241" t="s">
        <v>39</v>
      </c>
      <c r="R11" s="241" t="str">
        <f>IFERROR(VLOOKUP(INDEX([3]Validation!$O$11:$R$14, MATCH($Q11,[3]Validation!$M$11:$M$14,0),MATCH($P11,[3]Validation!$O$9:$R$9,0)),[3]Validation!$F$10:$G$25,2,FALSE), "")</f>
        <v>Extreme</v>
      </c>
      <c r="S11" s="242" t="s">
        <v>103</v>
      </c>
      <c r="T11" s="241" t="str">
        <f>IFERROR(VLOOKUP(INDEX([3]Validation!$O$20:$R$23, MATCH($R11,[3]Validation!$M$20:$M$23,0),MATCH(J11,[3]Validation!$O$18:$R$18,0)),v.IPCC.risk,2,FALSE), "")</f>
        <v>Moderate</v>
      </c>
      <c r="U11" s="241" t="str">
        <f>IFERROR(VLOOKUP(INDEX([3]Validation!$O$20:$R$23, MATCH($R11,[3]Validation!$M$20:$M$23,0),MATCH(K11,[3]Validation!$O$18:$R$18,0)),v.IPCC.risk,2,FALSE), "")</f>
        <v>Extreme</v>
      </c>
      <c r="V11" s="241" t="str">
        <f>IFERROR(VLOOKUP(INDEX([3]Validation!$O$20:$R$23, MATCH($R11,[3]Validation!$M$20:$M$23,0),MATCH(L11,[3]Validation!$O$18:$R$18,0)),v.IPCC.risk,2,FALSE), "")</f>
        <v>Extreme</v>
      </c>
      <c r="W11" s="241" t="str">
        <f>IFERROR(VLOOKUP(INDEX([3]Validation!$O$20:$R$23, MATCH($R11,[3]Validation!$M$20:$M$23,0),MATCH(M11,[3]Validation!$O$18:$R$18,0)),v.IPCC.risk,2,FALSE), "")</f>
        <v>Extreme</v>
      </c>
      <c r="X11" s="241" t="str">
        <f>IFERROR(VLOOKUP(INDEX([3]Validation!$O$20:$R$23, MATCH($R11,[3]Validation!$M$20:$M$23,0),MATCH(N11,[3]Validation!$O$18:$R$18,0)),v.IPCC.risk,2,FALSE), "")</f>
        <v>Extreme</v>
      </c>
      <c r="Y11" s="241" t="s">
        <v>84</v>
      </c>
      <c r="Z11" s="243" t="s">
        <v>104</v>
      </c>
      <c r="AA11" s="233" t="s">
        <v>65</v>
      </c>
      <c r="AB11" s="244" t="s">
        <v>86</v>
      </c>
      <c r="AC11" s="245"/>
    </row>
    <row r="12" spans="1:29" s="246" customFormat="1" ht="19.5" customHeight="1" x14ac:dyDescent="0.25">
      <c r="A12" s="233" t="s">
        <v>105</v>
      </c>
      <c r="B12" s="248" t="s">
        <v>106</v>
      </c>
      <c r="C12" s="235" t="s">
        <v>107</v>
      </c>
      <c r="D12" s="235" t="s">
        <v>29</v>
      </c>
      <c r="E12" s="235" t="s">
        <v>108</v>
      </c>
      <c r="F12" s="235" t="s">
        <v>31</v>
      </c>
      <c r="G12" s="236" t="s">
        <v>109</v>
      </c>
      <c r="H12" s="237" t="s">
        <v>110</v>
      </c>
      <c r="I12" s="238"/>
      <c r="J12" s="222" t="s">
        <v>34</v>
      </c>
      <c r="K12" s="222" t="s">
        <v>36</v>
      </c>
      <c r="L12" s="222" t="s">
        <v>36</v>
      </c>
      <c r="M12" s="222" t="s">
        <v>36</v>
      </c>
      <c r="N12" s="222" t="s">
        <v>36</v>
      </c>
      <c r="O12" s="223" t="s">
        <v>111</v>
      </c>
      <c r="P12" s="224" t="s">
        <v>36</v>
      </c>
      <c r="Q12" s="225" t="s">
        <v>39</v>
      </c>
      <c r="R12" s="226" t="str">
        <f>IFERROR(VLOOKUP(INDEX([3]Validation!$O$11:$R$14, MATCH($Q12,[3]Validation!$M$11:$M$14,0),MATCH($P12,[3]Validation!$O$9:$R$9,0)),[3]Validation!$F$10:$G$25,2,FALSE), "")</f>
        <v>Extreme</v>
      </c>
      <c r="S12" s="249" t="s">
        <v>112</v>
      </c>
      <c r="T12" s="226" t="str">
        <f>IFERROR(VLOOKUP(INDEX([3]Validation!$O$20:$R$23, MATCH($R12,[3]Validation!$M$20:$M$23,0),MATCH(J12,[3]Validation!$O$18:$R$18,0)),v.IPCC.risk,2,FALSE), "")</f>
        <v>Moderate</v>
      </c>
      <c r="U12" s="226" t="str">
        <f>IFERROR(VLOOKUP(INDEX([3]Validation!$O$20:$R$23, MATCH($R12,[3]Validation!$M$20:$M$23,0),MATCH(K12,[3]Validation!$O$18:$R$18,0)),v.IPCC.risk,2,FALSE), "")</f>
        <v>Extreme</v>
      </c>
      <c r="V12" s="226" t="str">
        <f>IFERROR(VLOOKUP(INDEX([3]Validation!$O$20:$R$23, MATCH($R12,[3]Validation!$M$20:$M$23,0),MATCH(L12,[3]Validation!$O$18:$R$18,0)),v.IPCC.risk,2,FALSE), "")</f>
        <v>Extreme</v>
      </c>
      <c r="W12" s="226" t="str">
        <f>IFERROR(VLOOKUP(INDEX([3]Validation!$O$20:$R$23, MATCH($R12,[3]Validation!$M$20:$M$23,0),MATCH(M12,[3]Validation!$O$18:$R$18,0)),v.IPCC.risk,2,FALSE), "")</f>
        <v>Extreme</v>
      </c>
      <c r="X12" s="226" t="str">
        <f>IFERROR(VLOOKUP(INDEX([3]Validation!$O$20:$R$23, MATCH($R12,[3]Validation!$M$20:$M$23,0),MATCH(N12,[3]Validation!$O$18:$R$18,0)),v.IPCC.risk,2,FALSE), "")</f>
        <v>Extreme</v>
      </c>
      <c r="Y12" s="226" t="s">
        <v>84</v>
      </c>
      <c r="Z12" s="243" t="s">
        <v>113</v>
      </c>
      <c r="AA12" s="233" t="s">
        <v>65</v>
      </c>
      <c r="AB12" s="244" t="s">
        <v>86</v>
      </c>
      <c r="AC12" s="245"/>
    </row>
    <row r="13" spans="1:29" s="246" customFormat="1" ht="19.5" customHeight="1" x14ac:dyDescent="0.25">
      <c r="A13" s="233" t="s">
        <v>114</v>
      </c>
      <c r="B13" s="247" t="s">
        <v>115</v>
      </c>
      <c r="C13" s="235" t="s">
        <v>116</v>
      </c>
      <c r="D13" s="235" t="s">
        <v>29</v>
      </c>
      <c r="E13" s="235" t="s">
        <v>117</v>
      </c>
      <c r="F13" s="235" t="s">
        <v>31</v>
      </c>
      <c r="G13" s="236" t="s">
        <v>118</v>
      </c>
      <c r="H13" s="237" t="s">
        <v>119</v>
      </c>
      <c r="I13" s="244" t="s">
        <v>120</v>
      </c>
      <c r="J13" s="222" t="s">
        <v>36</v>
      </c>
      <c r="K13" s="222" t="s">
        <v>36</v>
      </c>
      <c r="L13" s="222" t="s">
        <v>37</v>
      </c>
      <c r="M13" s="222" t="s">
        <v>37</v>
      </c>
      <c r="N13" s="222" t="s">
        <v>37</v>
      </c>
      <c r="O13" s="223" t="s">
        <v>121</v>
      </c>
      <c r="P13" s="224" t="s">
        <v>36</v>
      </c>
      <c r="Q13" s="225" t="s">
        <v>122</v>
      </c>
      <c r="R13" s="226" t="str">
        <f>IFERROR(VLOOKUP(INDEX([3]Validation!$O$11:$R$14, MATCH($Q13,[3]Validation!$M$11:$M$14,0),MATCH($P13,[3]Validation!$O$9:$R$9,0)),[3]Validation!$F$10:$G$25,2,FALSE), "")</f>
        <v>High</v>
      </c>
      <c r="S13" s="249" t="s">
        <v>123</v>
      </c>
      <c r="T13" s="226" t="str">
        <f>IFERROR(VLOOKUP(INDEX([3]Validation!$O$20:$R$23, MATCH($R13,[3]Validation!$M$20:$M$23,0),MATCH(J13,[3]Validation!$O$18:$R$18,0)),v.IPCC.risk,2,FALSE), "")</f>
        <v>High</v>
      </c>
      <c r="U13" s="226" t="str">
        <f>IFERROR(VLOOKUP(INDEX([3]Validation!$O$20:$R$23, MATCH($R13,[3]Validation!$M$20:$M$23,0),MATCH(K13,[3]Validation!$O$18:$R$18,0)),v.IPCC.risk,2,FALSE), "")</f>
        <v>High</v>
      </c>
      <c r="V13" s="226" t="str">
        <f>IFERROR(VLOOKUP(INDEX([3]Validation!$O$20:$R$23, MATCH($R13,[3]Validation!$M$20:$M$23,0),MATCH(L13,[3]Validation!$O$18:$R$18,0)),v.IPCC.risk,2,FALSE), "")</f>
        <v>Extreme</v>
      </c>
      <c r="W13" s="226" t="str">
        <f>IFERROR(VLOOKUP(INDEX([3]Validation!$O$20:$R$23, MATCH($R13,[3]Validation!$M$20:$M$23,0),MATCH(M13,[3]Validation!$O$18:$R$18,0)),v.IPCC.risk,2,FALSE), "")</f>
        <v>Extreme</v>
      </c>
      <c r="X13" s="226" t="str">
        <f>IFERROR(VLOOKUP(INDEX([3]Validation!$O$20:$R$23, MATCH($R13,[3]Validation!$M$20:$M$23,0),MATCH(N13,[3]Validation!$O$18:$R$18,0)),v.IPCC.risk,2,FALSE), "")</f>
        <v>Extreme</v>
      </c>
      <c r="Y13" s="226" t="s">
        <v>124</v>
      </c>
      <c r="Z13" s="243" t="s">
        <v>125</v>
      </c>
      <c r="AA13" s="233" t="s">
        <v>65</v>
      </c>
      <c r="AB13" s="244" t="s">
        <v>126</v>
      </c>
      <c r="AC13" s="245"/>
    </row>
    <row r="14" spans="1:29" s="246" customFormat="1" ht="19.5" customHeight="1" x14ac:dyDescent="0.25">
      <c r="A14" s="259" t="s">
        <v>127</v>
      </c>
      <c r="B14" s="266" t="s">
        <v>88</v>
      </c>
      <c r="C14" s="261" t="s">
        <v>69</v>
      </c>
      <c r="D14" s="261" t="s">
        <v>48</v>
      </c>
      <c r="E14" s="261"/>
      <c r="F14" s="261" t="s">
        <v>49</v>
      </c>
      <c r="G14" s="262" t="s">
        <v>128</v>
      </c>
      <c r="H14" s="263" t="s">
        <v>129</v>
      </c>
      <c r="I14" s="264"/>
      <c r="J14" s="222" t="s">
        <v>34</v>
      </c>
      <c r="K14" s="222" t="s">
        <v>35</v>
      </c>
      <c r="L14" s="222" t="s">
        <v>36</v>
      </c>
      <c r="M14" s="222" t="s">
        <v>36</v>
      </c>
      <c r="N14" s="222" t="s">
        <v>37</v>
      </c>
      <c r="O14" s="265" t="s">
        <v>130</v>
      </c>
      <c r="P14" s="224" t="s">
        <v>36</v>
      </c>
      <c r="Q14" s="225" t="s">
        <v>39</v>
      </c>
      <c r="R14" s="226" t="str">
        <f>IFERROR(VLOOKUP(INDEX(Validation!$O$11:$R$14, MATCH($Q14,Validation!$M$11:$M$14,0),MATCH($P14,Validation!$O$9:$R$9,0)),Validation!$F$10:$G$25,2,FALSE), "")</f>
        <v>Extreme</v>
      </c>
      <c r="S14" s="228" t="s">
        <v>131</v>
      </c>
      <c r="T14" s="226" t="str">
        <f>IFERROR(VLOOKUP(INDEX(Validation!$O$20:$R$23, MATCH($R14,Validation!$M$20:$M$23,0),MATCH(J14,Validation!$O$18:$R$18,0)),v.IPCC.risk,2,FALSE), "")</f>
        <v>Moderate</v>
      </c>
      <c r="U14" s="226" t="str">
        <f>IFERROR(VLOOKUP(INDEX(Validation!$O$20:$R$23, MATCH($R14,Validation!$M$20:$M$23,0),MATCH(K14,Validation!$O$18:$R$18,0)),v.IPCC.risk,2,FALSE), "")</f>
        <v>High</v>
      </c>
      <c r="V14" s="226" t="str">
        <f>IFERROR(VLOOKUP(INDEX(Validation!$O$20:$R$23, MATCH($R14,Validation!$M$20:$M$23,0),MATCH(L14,Validation!$O$18:$R$18,0)),v.IPCC.risk,2,FALSE), "")</f>
        <v>Extreme</v>
      </c>
      <c r="W14" s="226" t="str">
        <f>IFERROR(VLOOKUP(INDEX(Validation!$O$20:$R$23, MATCH($R14,Validation!$M$20:$M$23,0),MATCH(M14,Validation!$O$18:$R$18,0)),v.IPCC.risk,2,FALSE), "")</f>
        <v>Extreme</v>
      </c>
      <c r="X14" s="226" t="str">
        <f>IFERROR(VLOOKUP(INDEX(Validation!$O$20:$R$23, MATCH($R14,Validation!$M$20:$M$23,0),MATCH(N14,Validation!$O$18:$R$18,0)),v.IPCC.risk,2,FALSE), "")</f>
        <v>Extreme</v>
      </c>
      <c r="Y14" s="226" t="s">
        <v>84</v>
      </c>
      <c r="Z14" s="228" t="s">
        <v>132</v>
      </c>
      <c r="AA14" s="226" t="s">
        <v>65</v>
      </c>
      <c r="AB14" s="228" t="s">
        <v>133</v>
      </c>
      <c r="AC14" s="245"/>
    </row>
    <row r="15" spans="1:29" s="246" customFormat="1" ht="19.5" customHeight="1" x14ac:dyDescent="0.25">
      <c r="A15" s="259" t="s">
        <v>134</v>
      </c>
      <c r="B15" s="260" t="s">
        <v>57</v>
      </c>
      <c r="C15" s="261" t="s">
        <v>69</v>
      </c>
      <c r="D15" s="261" t="s">
        <v>48</v>
      </c>
      <c r="E15" s="261" t="s">
        <v>135</v>
      </c>
      <c r="F15" s="261" t="s">
        <v>49</v>
      </c>
      <c r="G15" s="262" t="s">
        <v>136</v>
      </c>
      <c r="H15" s="263" t="s">
        <v>137</v>
      </c>
      <c r="I15" s="264"/>
      <c r="J15" s="222" t="s">
        <v>34</v>
      </c>
      <c r="K15" s="222" t="s">
        <v>35</v>
      </c>
      <c r="L15" s="222" t="s">
        <v>36</v>
      </c>
      <c r="M15" s="222" t="s">
        <v>36</v>
      </c>
      <c r="N15" s="222" t="s">
        <v>37</v>
      </c>
      <c r="O15" s="265" t="s">
        <v>130</v>
      </c>
      <c r="P15" s="224" t="s">
        <v>37</v>
      </c>
      <c r="Q15" s="225" t="s">
        <v>39</v>
      </c>
      <c r="R15" s="226" t="str">
        <f>IFERROR(VLOOKUP(INDEX(Validation!$O$11:$R$14, MATCH($Q15,Validation!$M$11:$M$14,0),MATCH($P15,Validation!$O$9:$R$9,0)),Validation!$F$10:$G$25,2,FALSE), "")</f>
        <v>Extreme</v>
      </c>
      <c r="S15" s="228" t="s">
        <v>131</v>
      </c>
      <c r="T15" s="226" t="str">
        <f>IFERROR(VLOOKUP(INDEX(Validation!$O$20:$R$23, MATCH($R15,Validation!$M$20:$M$23,0),MATCH(J15,Validation!$O$18:$R$18,0)),v.IPCC.risk,2,FALSE), "")</f>
        <v>Moderate</v>
      </c>
      <c r="U15" s="226" t="str">
        <f>IFERROR(VLOOKUP(INDEX(Validation!$O$20:$R$23, MATCH($R15,Validation!$M$20:$M$23,0),MATCH(K15,Validation!$O$18:$R$18,0)),v.IPCC.risk,2,FALSE), "")</f>
        <v>High</v>
      </c>
      <c r="V15" s="226" t="str">
        <f>IFERROR(VLOOKUP(INDEX(Validation!$O$20:$R$23, MATCH($R15,Validation!$M$20:$M$23,0),MATCH(L15,Validation!$O$18:$R$18,0)),v.IPCC.risk,2,FALSE), "")</f>
        <v>Extreme</v>
      </c>
      <c r="W15" s="226" t="str">
        <f>IFERROR(VLOOKUP(INDEX(Validation!$O$20:$R$23, MATCH($R15,Validation!$M$20:$M$23,0),MATCH(M15,Validation!$O$18:$R$18,0)),v.IPCC.risk,2,FALSE), "")</f>
        <v>Extreme</v>
      </c>
      <c r="X15" s="226" t="str">
        <f>IFERROR(VLOOKUP(INDEX(Validation!$O$20:$R$23, MATCH($R15,Validation!$M$20:$M$23,0),MATCH(N15,Validation!$O$18:$R$18,0)),v.IPCC.risk,2,FALSE), "")</f>
        <v>Extreme</v>
      </c>
      <c r="Y15" s="226" t="s">
        <v>84</v>
      </c>
      <c r="Z15" s="228" t="s">
        <v>138</v>
      </c>
      <c r="AA15" s="226" t="s">
        <v>65</v>
      </c>
      <c r="AB15" s="228" t="s">
        <v>139</v>
      </c>
      <c r="AC15" s="245"/>
    </row>
    <row r="16" spans="1:29" s="246" customFormat="1" ht="19.5" customHeight="1" x14ac:dyDescent="0.25">
      <c r="A16" s="259" t="s">
        <v>140</v>
      </c>
      <c r="B16" s="260" t="s">
        <v>68</v>
      </c>
      <c r="C16" s="261" t="s">
        <v>141</v>
      </c>
      <c r="D16" s="261" t="s">
        <v>48</v>
      </c>
      <c r="E16" s="261"/>
      <c r="F16" s="261" t="s">
        <v>49</v>
      </c>
      <c r="G16" s="262" t="s">
        <v>142</v>
      </c>
      <c r="H16" s="263" t="s">
        <v>143</v>
      </c>
      <c r="I16" s="264" t="s">
        <v>144</v>
      </c>
      <c r="J16" s="222" t="s">
        <v>35</v>
      </c>
      <c r="K16" s="222" t="s">
        <v>35</v>
      </c>
      <c r="L16" s="222" t="s">
        <v>35</v>
      </c>
      <c r="M16" s="222" t="s">
        <v>36</v>
      </c>
      <c r="N16" s="222" t="s">
        <v>37</v>
      </c>
      <c r="O16" s="265" t="s">
        <v>145</v>
      </c>
      <c r="P16" s="224" t="s">
        <v>37</v>
      </c>
      <c r="Q16" s="225" t="s">
        <v>34</v>
      </c>
      <c r="R16" s="226" t="str">
        <f>IFERROR(VLOOKUP(INDEX(Validation!$O$11:$R$14, MATCH($Q16,Validation!$M$11:$M$14,0),MATCH($P16,Validation!$O$9:$R$9,0)),Validation!$F$10:$G$25,2,FALSE), "")</f>
        <v>Extreme</v>
      </c>
      <c r="S16" s="228" t="s">
        <v>146</v>
      </c>
      <c r="T16" s="226" t="str">
        <f>IFERROR(VLOOKUP(INDEX(Validation!$O$20:$R$23, MATCH($R16,Validation!$M$20:$M$23,0),MATCH(J16,Validation!$O$18:$R$18,0)),v.IPCC.risk,2,FALSE), "")</f>
        <v>High</v>
      </c>
      <c r="U16" s="226" t="str">
        <f>IFERROR(VLOOKUP(INDEX(Validation!$O$20:$R$23, MATCH($R16,Validation!$M$20:$M$23,0),MATCH(K16,Validation!$O$18:$R$18,0)),v.IPCC.risk,2,FALSE), "")</f>
        <v>High</v>
      </c>
      <c r="V16" s="226" t="str">
        <f>IFERROR(VLOOKUP(INDEX(Validation!$O$20:$R$23, MATCH($R16,Validation!$M$20:$M$23,0),MATCH(L16,Validation!$O$18:$R$18,0)),v.IPCC.risk,2,FALSE), "")</f>
        <v>High</v>
      </c>
      <c r="W16" s="226" t="str">
        <f>IFERROR(VLOOKUP(INDEX(Validation!$O$20:$R$23, MATCH($R16,Validation!$M$20:$M$23,0),MATCH(M16,Validation!$O$18:$R$18,0)),v.IPCC.risk,2,FALSE), "")</f>
        <v>Extreme</v>
      </c>
      <c r="X16" s="226" t="str">
        <f>IFERROR(VLOOKUP(INDEX(Validation!$O$20:$R$23, MATCH($R16,Validation!$M$20:$M$23,0),MATCH(N16,Validation!$O$18:$R$18,0)),v.IPCC.risk,2,FALSE), "")</f>
        <v>Extreme</v>
      </c>
      <c r="Y16" s="226" t="s">
        <v>84</v>
      </c>
      <c r="Z16" s="228" t="s">
        <v>147</v>
      </c>
      <c r="AA16" s="226" t="s">
        <v>65</v>
      </c>
      <c r="AB16" s="228" t="s">
        <v>148</v>
      </c>
      <c r="AC16" s="245"/>
    </row>
    <row r="17" spans="1:29" s="246" customFormat="1" ht="19.5" customHeight="1" x14ac:dyDescent="0.25">
      <c r="A17" s="217" t="s">
        <v>149</v>
      </c>
      <c r="B17" s="218" t="s">
        <v>150</v>
      </c>
      <c r="C17" s="219" t="s">
        <v>151</v>
      </c>
      <c r="D17" s="219" t="s">
        <v>90</v>
      </c>
      <c r="E17" s="219"/>
      <c r="F17" s="219" t="s">
        <v>31</v>
      </c>
      <c r="G17" s="220" t="s">
        <v>152</v>
      </c>
      <c r="H17" s="221" t="s">
        <v>153</v>
      </c>
      <c r="I17" s="221"/>
      <c r="J17" s="222" t="s">
        <v>36</v>
      </c>
      <c r="K17" s="222" t="s">
        <v>36</v>
      </c>
      <c r="L17" s="222" t="s">
        <v>36</v>
      </c>
      <c r="M17" s="222" t="s">
        <v>37</v>
      </c>
      <c r="N17" s="222" t="s">
        <v>37</v>
      </c>
      <c r="O17" s="223" t="s">
        <v>154</v>
      </c>
      <c r="P17" s="224" t="s">
        <v>36</v>
      </c>
      <c r="Q17" s="225" t="s">
        <v>34</v>
      </c>
      <c r="R17" s="226" t="str">
        <f>IFERROR(VLOOKUP(INDEX([4]Validation!$O$11:$R$14, MATCH($Q17,[4]Validation!$M$11:$M$14,0),MATCH($P17,[4]Validation!$O$9:$R$9,0)),[4]Validation!$F$10:$G$25,2,FALSE), "")</f>
        <v>High</v>
      </c>
      <c r="S17" s="227" t="s">
        <v>155</v>
      </c>
      <c r="T17" s="226" t="str">
        <f>IFERROR(VLOOKUP(INDEX([4]Validation!$O$20:$R$23, MATCH($R17,[4]Validation!$M$20:$M$23,0),MATCH(J17,[4]Validation!$O$18:$R$18,0)),v.IPCC.risk,2,FALSE), "")</f>
        <v>High</v>
      </c>
      <c r="U17" s="226" t="str">
        <f>IFERROR(VLOOKUP(INDEX([4]Validation!$O$20:$R$23, MATCH($R17,[4]Validation!$M$20:$M$23,0),MATCH(K17,[4]Validation!$O$18:$R$18,0)),v.IPCC.risk,2,FALSE), "")</f>
        <v>High</v>
      </c>
      <c r="V17" s="226" t="str">
        <f>IFERROR(VLOOKUP(INDEX([4]Validation!$O$20:$R$23, MATCH($R17,[4]Validation!$M$20:$M$23,0),MATCH(L17,[4]Validation!$O$18:$R$18,0)),v.IPCC.risk,2,FALSE), "")</f>
        <v>High</v>
      </c>
      <c r="W17" s="226" t="str">
        <f>IFERROR(VLOOKUP(INDEX([4]Validation!$O$20:$R$23, MATCH($R17,[4]Validation!$M$20:$M$23,0),MATCH(M17,[4]Validation!$O$18:$R$18,0)),v.IPCC.risk,2,FALSE), "")</f>
        <v>Extreme</v>
      </c>
      <c r="X17" s="226" t="str">
        <f>IFERROR(VLOOKUP(INDEX([4]Validation!$O$20:$R$23, MATCH($R17,[4]Validation!$M$20:$M$23,0),MATCH(N17,[4]Validation!$O$18:$R$18,0)),v.IPCC.risk,2,FALSE), "")</f>
        <v>Extreme</v>
      </c>
      <c r="Y17" s="226" t="s">
        <v>84</v>
      </c>
      <c r="Z17" s="227" t="s">
        <v>156</v>
      </c>
      <c r="AA17" s="226" t="s">
        <v>65</v>
      </c>
      <c r="AB17" s="228"/>
      <c r="AC17" s="245"/>
    </row>
    <row r="18" spans="1:29" s="246" customFormat="1" ht="19.5" customHeight="1" x14ac:dyDescent="0.25">
      <c r="A18" s="259" t="s">
        <v>157</v>
      </c>
      <c r="B18" s="260" t="s">
        <v>57</v>
      </c>
      <c r="C18" s="261" t="s">
        <v>47</v>
      </c>
      <c r="D18" s="261" t="s">
        <v>48</v>
      </c>
      <c r="E18" s="261"/>
      <c r="F18" s="261" t="s">
        <v>49</v>
      </c>
      <c r="G18" s="262" t="s">
        <v>158</v>
      </c>
      <c r="H18" s="263" t="s">
        <v>159</v>
      </c>
      <c r="I18" s="264"/>
      <c r="J18" s="222" t="s">
        <v>34</v>
      </c>
      <c r="K18" s="222" t="s">
        <v>35</v>
      </c>
      <c r="L18" s="222" t="s">
        <v>35</v>
      </c>
      <c r="M18" s="222" t="s">
        <v>36</v>
      </c>
      <c r="N18" s="222" t="s">
        <v>37</v>
      </c>
      <c r="O18" s="265" t="s">
        <v>160</v>
      </c>
      <c r="P18" s="224" t="s">
        <v>37</v>
      </c>
      <c r="Q18" s="225" t="s">
        <v>39</v>
      </c>
      <c r="R18" s="226" t="str">
        <f>IFERROR(VLOOKUP(INDEX(Validation!$O$11:$R$14, MATCH($Q18,Validation!$M$11:$M$14,0),MATCH($P18,Validation!$O$9:$R$9,0)),Validation!$F$10:$G$25,2,FALSE), "")</f>
        <v>Extreme</v>
      </c>
      <c r="S18" s="228" t="s">
        <v>161</v>
      </c>
      <c r="T18" s="226" t="str">
        <f>IFERROR(VLOOKUP(INDEX(Validation!$O$20:$R$23, MATCH($R18,Validation!$M$20:$M$23,0),MATCH(J18,Validation!$O$18:$R$18,0)),v.IPCC.risk,2,FALSE), "")</f>
        <v>Moderate</v>
      </c>
      <c r="U18" s="226" t="str">
        <f>IFERROR(VLOOKUP(INDEX(Validation!$O$20:$R$23, MATCH($R18,Validation!$M$20:$M$23,0),MATCH(K18,Validation!$O$18:$R$18,0)),v.IPCC.risk,2,FALSE), "")</f>
        <v>High</v>
      </c>
      <c r="V18" s="226" t="str">
        <f>IFERROR(VLOOKUP(INDEX(Validation!$O$20:$R$23, MATCH($R18,Validation!$M$20:$M$23,0),MATCH(L18,Validation!$O$18:$R$18,0)),v.IPCC.risk,2,FALSE), "")</f>
        <v>High</v>
      </c>
      <c r="W18" s="226" t="str">
        <f>IFERROR(VLOOKUP(INDEX(Validation!$O$20:$R$23, MATCH($R18,Validation!$M$20:$M$23,0),MATCH(M18,Validation!$O$18:$R$18,0)),v.IPCC.risk,2,FALSE), "")</f>
        <v>Extreme</v>
      </c>
      <c r="X18" s="226" t="str">
        <f>IFERROR(VLOOKUP(INDEX(Validation!$O$20:$R$23, MATCH($R18,Validation!$M$20:$M$23,0),MATCH(N18,Validation!$O$18:$R$18,0)),v.IPCC.risk,2,FALSE), "")</f>
        <v>Extreme</v>
      </c>
      <c r="Y18" s="226" t="s">
        <v>84</v>
      </c>
      <c r="Z18" s="228" t="s">
        <v>162</v>
      </c>
      <c r="AA18" s="226" t="s">
        <v>65</v>
      </c>
      <c r="AB18" s="228" t="s">
        <v>163</v>
      </c>
      <c r="AC18" s="245"/>
    </row>
    <row r="19" spans="1:29" s="246" customFormat="1" ht="19.5" customHeight="1" x14ac:dyDescent="0.25">
      <c r="A19" s="259" t="s">
        <v>164</v>
      </c>
      <c r="B19" s="266" t="s">
        <v>88</v>
      </c>
      <c r="C19" s="261" t="s">
        <v>47</v>
      </c>
      <c r="D19" s="261" t="s">
        <v>48</v>
      </c>
      <c r="E19" s="261"/>
      <c r="F19" s="261" t="s">
        <v>49</v>
      </c>
      <c r="G19" s="262" t="s">
        <v>165</v>
      </c>
      <c r="H19" s="263" t="s">
        <v>166</v>
      </c>
      <c r="I19" s="264"/>
      <c r="J19" s="222" t="s">
        <v>34</v>
      </c>
      <c r="K19" s="222" t="s">
        <v>35</v>
      </c>
      <c r="L19" s="222" t="s">
        <v>35</v>
      </c>
      <c r="M19" s="222" t="s">
        <v>36</v>
      </c>
      <c r="N19" s="222" t="s">
        <v>37</v>
      </c>
      <c r="O19" s="265" t="s">
        <v>160</v>
      </c>
      <c r="P19" s="224" t="s">
        <v>37</v>
      </c>
      <c r="Q19" s="225" t="s">
        <v>39</v>
      </c>
      <c r="R19" s="226" t="str">
        <f>IFERROR(VLOOKUP(INDEX(Validation!$O$11:$R$14, MATCH($Q19,Validation!$M$11:$M$14,0),MATCH($P19,Validation!$O$9:$R$9,0)),Validation!$F$10:$G$25,2,FALSE), "")</f>
        <v>Extreme</v>
      </c>
      <c r="S19" s="228" t="s">
        <v>161</v>
      </c>
      <c r="T19" s="226" t="str">
        <f>IFERROR(VLOOKUP(INDEX(Validation!$O$20:$R$23, MATCH($R19,Validation!$M$20:$M$23,0),MATCH(J19,Validation!$O$18:$R$18,0)),v.IPCC.risk,2,FALSE), "")</f>
        <v>Moderate</v>
      </c>
      <c r="U19" s="226" t="str">
        <f>IFERROR(VLOOKUP(INDEX(Validation!$O$20:$R$23, MATCH($R19,Validation!$M$20:$M$23,0),MATCH(K19,Validation!$O$18:$R$18,0)),v.IPCC.risk,2,FALSE), "")</f>
        <v>High</v>
      </c>
      <c r="V19" s="226" t="str">
        <f>IFERROR(VLOOKUP(INDEX(Validation!$O$20:$R$23, MATCH($R19,Validation!$M$20:$M$23,0),MATCH(L19,Validation!$O$18:$R$18,0)),v.IPCC.risk,2,FALSE), "")</f>
        <v>High</v>
      </c>
      <c r="W19" s="226" t="str">
        <f>IFERROR(VLOOKUP(INDEX(Validation!$O$20:$R$23, MATCH($R19,Validation!$M$20:$M$23,0),MATCH(M19,Validation!$O$18:$R$18,0)),v.IPCC.risk,2,FALSE), "")</f>
        <v>Extreme</v>
      </c>
      <c r="X19" s="226" t="str">
        <f>IFERROR(VLOOKUP(INDEX(Validation!$O$20:$R$23, MATCH($R19,Validation!$M$20:$M$23,0),MATCH(N19,Validation!$O$18:$R$18,0)),v.IPCC.risk,2,FALSE), "")</f>
        <v>Extreme</v>
      </c>
      <c r="Y19" s="226" t="s">
        <v>84</v>
      </c>
      <c r="Z19" s="228" t="s">
        <v>162</v>
      </c>
      <c r="AA19" s="226" t="s">
        <v>65</v>
      </c>
      <c r="AB19" s="228" t="s">
        <v>163</v>
      </c>
      <c r="AC19" s="245"/>
    </row>
    <row r="20" spans="1:29" s="246" customFormat="1" ht="19.5" customHeight="1" x14ac:dyDescent="0.25">
      <c r="A20" s="259" t="s">
        <v>167</v>
      </c>
      <c r="B20" s="260" t="s">
        <v>57</v>
      </c>
      <c r="C20" s="261" t="s">
        <v>141</v>
      </c>
      <c r="D20" s="261" t="s">
        <v>48</v>
      </c>
      <c r="E20" s="261"/>
      <c r="F20" s="261" t="s">
        <v>49</v>
      </c>
      <c r="G20" s="262" t="s">
        <v>168</v>
      </c>
      <c r="H20" s="263" t="s">
        <v>169</v>
      </c>
      <c r="I20" s="264" t="s">
        <v>170</v>
      </c>
      <c r="J20" s="222" t="s">
        <v>34</v>
      </c>
      <c r="K20" s="222" t="s">
        <v>35</v>
      </c>
      <c r="L20" s="222" t="s">
        <v>35</v>
      </c>
      <c r="M20" s="222" t="s">
        <v>36</v>
      </c>
      <c r="N20" s="222" t="s">
        <v>37</v>
      </c>
      <c r="O20" s="265" t="s">
        <v>171</v>
      </c>
      <c r="P20" s="224" t="s">
        <v>37</v>
      </c>
      <c r="Q20" s="225" t="s">
        <v>34</v>
      </c>
      <c r="R20" s="226" t="str">
        <f>IFERROR(VLOOKUP(INDEX(Validation!$O$11:$R$14, MATCH($Q20,Validation!$M$11:$M$14,0),MATCH($P20,Validation!$O$9:$R$9,0)),Validation!$F$10:$G$25,2,FALSE), "")</f>
        <v>Extreme</v>
      </c>
      <c r="S20" s="228" t="s">
        <v>172</v>
      </c>
      <c r="T20" s="226" t="str">
        <f>IFERROR(VLOOKUP(INDEX(Validation!$O$20:$R$23, MATCH($R20,Validation!$M$20:$M$23,0),MATCH(J20,Validation!$O$18:$R$18,0)),v.IPCC.risk,2,FALSE), "")</f>
        <v>Moderate</v>
      </c>
      <c r="U20" s="226" t="str">
        <f>IFERROR(VLOOKUP(INDEX(Validation!$O$20:$R$23, MATCH($R20,Validation!$M$20:$M$23,0),MATCH(K20,Validation!$O$18:$R$18,0)),v.IPCC.risk,2,FALSE), "")</f>
        <v>High</v>
      </c>
      <c r="V20" s="226" t="str">
        <f>IFERROR(VLOOKUP(INDEX(Validation!$O$20:$R$23, MATCH($R20,Validation!$M$20:$M$23,0),MATCH(L20,Validation!$O$18:$R$18,0)),v.IPCC.risk,2,FALSE), "")</f>
        <v>High</v>
      </c>
      <c r="W20" s="226" t="str">
        <f>IFERROR(VLOOKUP(INDEX(Validation!$O$20:$R$23, MATCH($R20,Validation!$M$20:$M$23,0),MATCH(M20,Validation!$O$18:$R$18,0)),v.IPCC.risk,2,FALSE), "")</f>
        <v>Extreme</v>
      </c>
      <c r="X20" s="226" t="str">
        <f>IFERROR(VLOOKUP(INDEX(Validation!$O$20:$R$23, MATCH($R20,Validation!$M$20:$M$23,0),MATCH(N20,Validation!$O$18:$R$18,0)),v.IPCC.risk,2,FALSE), "")</f>
        <v>Extreme</v>
      </c>
      <c r="Y20" s="226" t="s">
        <v>84</v>
      </c>
      <c r="Z20" s="228" t="s">
        <v>147</v>
      </c>
      <c r="AA20" s="226" t="s">
        <v>65</v>
      </c>
      <c r="AB20" s="228" t="s">
        <v>148</v>
      </c>
      <c r="AC20" s="245"/>
    </row>
    <row r="21" spans="1:29" ht="19.5" customHeight="1" x14ac:dyDescent="0.25">
      <c r="A21" s="233" t="s">
        <v>173</v>
      </c>
      <c r="B21" s="234" t="s">
        <v>174</v>
      </c>
      <c r="C21" s="235" t="s">
        <v>107</v>
      </c>
      <c r="D21" s="235" t="s">
        <v>29</v>
      </c>
      <c r="E21" s="235" t="s">
        <v>175</v>
      </c>
      <c r="F21" s="235" t="s">
        <v>31</v>
      </c>
      <c r="G21" s="236" t="s">
        <v>176</v>
      </c>
      <c r="H21" s="237" t="s">
        <v>177</v>
      </c>
      <c r="I21" s="244" t="s">
        <v>178</v>
      </c>
      <c r="J21" s="222" t="s">
        <v>34</v>
      </c>
      <c r="K21" s="222" t="s">
        <v>35</v>
      </c>
      <c r="L21" s="222" t="s">
        <v>35</v>
      </c>
      <c r="M21" s="222" t="s">
        <v>36</v>
      </c>
      <c r="N21" s="222" t="s">
        <v>37</v>
      </c>
      <c r="O21" s="223" t="s">
        <v>179</v>
      </c>
      <c r="P21" s="224" t="s">
        <v>36</v>
      </c>
      <c r="Q21" s="225" t="s">
        <v>39</v>
      </c>
      <c r="R21" s="226" t="str">
        <f>IFERROR(VLOOKUP(INDEX([3]Validation!$O$11:$R$14, MATCH($Q21,[3]Validation!$M$11:$M$14,0),MATCH($P21,[3]Validation!$O$9:$R$9,0)),[3]Validation!$F$10:$G$25,2,FALSE), "")</f>
        <v>Extreme</v>
      </c>
      <c r="S21" s="249" t="s">
        <v>180</v>
      </c>
      <c r="T21" s="226" t="str">
        <f>IFERROR(VLOOKUP(INDEX([3]Validation!$O$20:$R$23, MATCH($R21,[3]Validation!$M$20:$M$23,0),MATCH(J21,[3]Validation!$O$18:$R$18,0)),v.IPCC.risk,2,FALSE), "")</f>
        <v>Moderate</v>
      </c>
      <c r="U21" s="226" t="str">
        <f>IFERROR(VLOOKUP(INDEX([3]Validation!$O$20:$R$23, MATCH($R21,[3]Validation!$M$20:$M$23,0),MATCH(K21,[3]Validation!$O$18:$R$18,0)),v.IPCC.risk,2,FALSE), "")</f>
        <v>High</v>
      </c>
      <c r="V21" s="226" t="str">
        <f>IFERROR(VLOOKUP(INDEX([3]Validation!$O$20:$R$23, MATCH($R21,[3]Validation!$M$20:$M$23,0),MATCH(L21,[3]Validation!$O$18:$R$18,0)),v.IPCC.risk,2,FALSE), "")</f>
        <v>High</v>
      </c>
      <c r="W21" s="226" t="str">
        <f>IFERROR(VLOOKUP(INDEX([3]Validation!$O$20:$R$23, MATCH($R21,[3]Validation!$M$20:$M$23,0),MATCH(M21,[3]Validation!$O$18:$R$18,0)),v.IPCC.risk,2,FALSE), "")</f>
        <v>Extreme</v>
      </c>
      <c r="X21" s="226" t="str">
        <f>IFERROR(VLOOKUP(INDEX([3]Validation!$O$20:$R$23, MATCH($R21,[3]Validation!$M$20:$M$23,0),MATCH(N21,[3]Validation!$O$18:$R$18,0)),v.IPCC.risk,2,FALSE), "")</f>
        <v>Extreme</v>
      </c>
      <c r="Y21" s="226" t="s">
        <v>84</v>
      </c>
      <c r="Z21" s="243" t="s">
        <v>181</v>
      </c>
      <c r="AA21" s="233" t="s">
        <v>43</v>
      </c>
      <c r="AB21" s="244"/>
      <c r="AC21" s="216"/>
    </row>
    <row r="22" spans="1:29" ht="19.5" customHeight="1" x14ac:dyDescent="0.25">
      <c r="A22" s="233" t="s">
        <v>182</v>
      </c>
      <c r="B22" s="251" t="s">
        <v>183</v>
      </c>
      <c r="C22" s="235" t="s">
        <v>184</v>
      </c>
      <c r="D22" s="235" t="s">
        <v>29</v>
      </c>
      <c r="E22" s="235" t="s">
        <v>185</v>
      </c>
      <c r="F22" s="235" t="s">
        <v>31</v>
      </c>
      <c r="G22" s="235" t="s">
        <v>186</v>
      </c>
      <c r="H22" s="237" t="s">
        <v>187</v>
      </c>
      <c r="I22" s="244" t="s">
        <v>188</v>
      </c>
      <c r="J22" s="239" t="s">
        <v>35</v>
      </c>
      <c r="K22" s="239" t="s">
        <v>36</v>
      </c>
      <c r="L22" s="239" t="s">
        <v>36</v>
      </c>
      <c r="M22" s="239" t="s">
        <v>37</v>
      </c>
      <c r="N22" s="239" t="s">
        <v>37</v>
      </c>
      <c r="O22" s="240" t="s">
        <v>189</v>
      </c>
      <c r="P22" s="241" t="s">
        <v>36</v>
      </c>
      <c r="Q22" s="241" t="s">
        <v>34</v>
      </c>
      <c r="R22" s="241" t="str">
        <f>IFERROR(VLOOKUP(INDEX([3]Validation!$O$11:$R$14, MATCH($Q22,[3]Validation!$M$11:$M$14,0),MATCH($P22,[3]Validation!$O$9:$R$9,0)),[3]Validation!$F$10:$G$25,2,FALSE), "")</f>
        <v>High</v>
      </c>
      <c r="S22" s="242" t="s">
        <v>190</v>
      </c>
      <c r="T22" s="241" t="str">
        <f>IFERROR(VLOOKUP(INDEX([3]Validation!$O$20:$R$23, MATCH($R22,[3]Validation!$M$20:$M$23,0),MATCH(J22,[3]Validation!$O$18:$R$18,0)),v.IPCC.risk,2,FALSE), "")</f>
        <v>Moderate</v>
      </c>
      <c r="U22" s="241" t="str">
        <f>IFERROR(VLOOKUP(INDEX([3]Validation!$O$20:$R$23, MATCH($R22,[3]Validation!$M$20:$M$23,0),MATCH(K22,[3]Validation!$O$18:$R$18,0)),v.IPCC.risk,2,FALSE), "")</f>
        <v>High</v>
      </c>
      <c r="V22" s="241" t="str">
        <f>IFERROR(VLOOKUP(INDEX([3]Validation!$O$20:$R$23, MATCH($R22,[3]Validation!$M$20:$M$23,0),MATCH(L22,[3]Validation!$O$18:$R$18,0)),v.IPCC.risk,2,FALSE), "")</f>
        <v>High</v>
      </c>
      <c r="W22" s="241" t="str">
        <f>IFERROR(VLOOKUP(INDEX([3]Validation!$O$20:$R$23, MATCH($R22,[3]Validation!$M$20:$M$23,0),MATCH(M22,[3]Validation!$O$18:$R$18,0)),v.IPCC.risk,2,FALSE), "")</f>
        <v>Extreme</v>
      </c>
      <c r="X22" s="241" t="str">
        <f>IFERROR(VLOOKUP(INDEX([3]Validation!$O$20:$R$23, MATCH($R22,[3]Validation!$M$20:$M$23,0),MATCH(N22,[3]Validation!$O$18:$R$18,0)),v.IPCC.risk,2,FALSE), "")</f>
        <v>Extreme</v>
      </c>
      <c r="Y22" s="241" t="s">
        <v>84</v>
      </c>
      <c r="Z22" s="243" t="s">
        <v>191</v>
      </c>
      <c r="AA22" s="233" t="s">
        <v>43</v>
      </c>
      <c r="AB22" s="244" t="s">
        <v>192</v>
      </c>
      <c r="AC22" s="216"/>
    </row>
    <row r="23" spans="1:29" ht="19.5" customHeight="1" x14ac:dyDescent="0.25">
      <c r="A23" s="233" t="s">
        <v>193</v>
      </c>
      <c r="B23" s="234" t="s">
        <v>27</v>
      </c>
      <c r="C23" s="235" t="s">
        <v>184</v>
      </c>
      <c r="D23" s="235" t="s">
        <v>29</v>
      </c>
      <c r="E23" s="235" t="s">
        <v>194</v>
      </c>
      <c r="F23" s="235" t="s">
        <v>31</v>
      </c>
      <c r="G23" s="235" t="s">
        <v>195</v>
      </c>
      <c r="H23" s="237" t="s">
        <v>196</v>
      </c>
      <c r="I23" s="238" t="s">
        <v>197</v>
      </c>
      <c r="J23" s="239" t="s">
        <v>34</v>
      </c>
      <c r="K23" s="239" t="s">
        <v>35</v>
      </c>
      <c r="L23" s="239" t="s">
        <v>35</v>
      </c>
      <c r="M23" s="239" t="s">
        <v>36</v>
      </c>
      <c r="N23" s="239" t="s">
        <v>37</v>
      </c>
      <c r="O23" s="240" t="s">
        <v>198</v>
      </c>
      <c r="P23" s="241" t="s">
        <v>37</v>
      </c>
      <c r="Q23" s="241" t="s">
        <v>34</v>
      </c>
      <c r="R23" s="241" t="str">
        <f>IFERROR(VLOOKUP(INDEX([3]Validation!$O$11:$R$14, MATCH($Q23,[3]Validation!$M$11:$M$14,0),MATCH($P23,[3]Validation!$O$9:$R$9,0)),[3]Validation!$F$10:$G$25,2,FALSE), "")</f>
        <v>Extreme</v>
      </c>
      <c r="S23" s="242" t="s">
        <v>199</v>
      </c>
      <c r="T23" s="241" t="str">
        <f>IFERROR(VLOOKUP(INDEX([3]Validation!$O$20:$R$23, MATCH($R23,[3]Validation!$M$20:$M$23,0),MATCH(J23,[3]Validation!$O$18:$R$18,0)),v.IPCC.risk,2,FALSE), "")</f>
        <v>Moderate</v>
      </c>
      <c r="U23" s="241" t="str">
        <f>IFERROR(VLOOKUP(INDEX([3]Validation!$O$20:$R$23, MATCH($R23,[3]Validation!$M$20:$M$23,0),MATCH(K23,[3]Validation!$O$18:$R$18,0)),v.IPCC.risk,2,FALSE), "")</f>
        <v>High</v>
      </c>
      <c r="V23" s="241" t="str">
        <f>IFERROR(VLOOKUP(INDEX([3]Validation!$O$20:$R$23, MATCH($R23,[3]Validation!$M$20:$M$23,0),MATCH(L23,[3]Validation!$O$18:$R$18,0)),v.IPCC.risk,2,FALSE), "")</f>
        <v>High</v>
      </c>
      <c r="W23" s="241" t="str">
        <f>IFERROR(VLOOKUP(INDEX([3]Validation!$O$20:$R$23, MATCH($R23,[3]Validation!$M$20:$M$23,0),MATCH(M23,[3]Validation!$O$18:$R$18,0)),v.IPCC.risk,2,FALSE), "")</f>
        <v>Extreme</v>
      </c>
      <c r="X23" s="241" t="str">
        <f>IFERROR(VLOOKUP(INDEX([3]Validation!$O$20:$R$23, MATCH($R23,[3]Validation!$M$20:$M$23,0),MATCH(N23,[3]Validation!$O$18:$R$18,0)),v.IPCC.risk,2,FALSE), "")</f>
        <v>Extreme</v>
      </c>
      <c r="Y23" s="241" t="s">
        <v>84</v>
      </c>
      <c r="Z23" s="243" t="s">
        <v>200</v>
      </c>
      <c r="AA23" s="233" t="s">
        <v>43</v>
      </c>
      <c r="AB23" s="244"/>
      <c r="AC23" s="216"/>
    </row>
    <row r="24" spans="1:29" ht="19.5" customHeight="1" x14ac:dyDescent="0.25">
      <c r="A24" s="233" t="s">
        <v>201</v>
      </c>
      <c r="B24" s="250" t="s">
        <v>202</v>
      </c>
      <c r="C24" s="235" t="s">
        <v>28</v>
      </c>
      <c r="D24" s="235" t="s">
        <v>29</v>
      </c>
      <c r="E24" s="235" t="s">
        <v>203</v>
      </c>
      <c r="F24" s="235" t="s">
        <v>31</v>
      </c>
      <c r="G24" s="236" t="s">
        <v>204</v>
      </c>
      <c r="H24" s="237" t="s">
        <v>80</v>
      </c>
      <c r="I24" s="238"/>
      <c r="J24" s="239" t="s">
        <v>34</v>
      </c>
      <c r="K24" s="239" t="s">
        <v>35</v>
      </c>
      <c r="L24" s="239" t="s">
        <v>35</v>
      </c>
      <c r="M24" s="239" t="s">
        <v>36</v>
      </c>
      <c r="N24" s="239" t="s">
        <v>36</v>
      </c>
      <c r="O24" s="240" t="s">
        <v>205</v>
      </c>
      <c r="P24" s="241" t="s">
        <v>37</v>
      </c>
      <c r="Q24" s="241" t="s">
        <v>34</v>
      </c>
      <c r="R24" s="241" t="str">
        <f>IFERROR(VLOOKUP(INDEX([3]Validation!$O$11:$R$14, MATCH($Q24,[3]Validation!$M$11:$M$14,0),MATCH($P24,[3]Validation!$O$9:$R$9,0)),[3]Validation!$F$10:$G$25,2,FALSE), "")</f>
        <v>Extreme</v>
      </c>
      <c r="S24" s="242" t="s">
        <v>206</v>
      </c>
      <c r="T24" s="241" t="str">
        <f>IFERROR(VLOOKUP(INDEX([3]Validation!$O$20:$R$23, MATCH($R24,[3]Validation!$M$20:$M$23,0),MATCH(J24,[3]Validation!$O$18:$R$18,0)),v.IPCC.risk,2,FALSE), "")</f>
        <v>Moderate</v>
      </c>
      <c r="U24" s="241" t="str">
        <f>IFERROR(VLOOKUP(INDEX([3]Validation!$O$20:$R$23, MATCH($R24,[3]Validation!$M$20:$M$23,0),MATCH(K24,[3]Validation!$O$18:$R$18,0)),v.IPCC.risk,2,FALSE), "")</f>
        <v>High</v>
      </c>
      <c r="V24" s="241" t="str">
        <f>IFERROR(VLOOKUP(INDEX([3]Validation!$O$20:$R$23, MATCH($R24,[3]Validation!$M$20:$M$23,0),MATCH(L24,[3]Validation!$O$18:$R$18,0)),v.IPCC.risk,2,FALSE), "")</f>
        <v>High</v>
      </c>
      <c r="W24" s="241" t="str">
        <f>IFERROR(VLOOKUP(INDEX([3]Validation!$O$20:$R$23, MATCH($R24,[3]Validation!$M$20:$M$23,0),MATCH(M24,[3]Validation!$O$18:$R$18,0)),v.IPCC.risk,2,FALSE), "")</f>
        <v>Extreme</v>
      </c>
      <c r="X24" s="241" t="str">
        <f>IFERROR(VLOOKUP(INDEX([3]Validation!$O$20:$R$23, MATCH($R24,[3]Validation!$M$20:$M$23,0),MATCH(N24,[3]Validation!$O$18:$R$18,0)),v.IPCC.risk,2,FALSE), "")</f>
        <v>Extreme</v>
      </c>
      <c r="Y24" s="241" t="s">
        <v>84</v>
      </c>
      <c r="Z24" s="243" t="s">
        <v>207</v>
      </c>
      <c r="AA24" s="233" t="s">
        <v>65</v>
      </c>
      <c r="AB24" s="244" t="s">
        <v>208</v>
      </c>
      <c r="AC24" s="216"/>
    </row>
    <row r="25" spans="1:29" ht="19.5" customHeight="1" x14ac:dyDescent="0.25">
      <c r="A25" s="233" t="s">
        <v>209</v>
      </c>
      <c r="B25" s="250" t="s">
        <v>210</v>
      </c>
      <c r="C25" s="235" t="s">
        <v>211</v>
      </c>
      <c r="D25" s="235" t="s">
        <v>29</v>
      </c>
      <c r="E25" s="235" t="s">
        <v>212</v>
      </c>
      <c r="F25" s="235" t="s">
        <v>31</v>
      </c>
      <c r="G25" s="236" t="s">
        <v>213</v>
      </c>
      <c r="H25" s="237" t="s">
        <v>214</v>
      </c>
      <c r="I25" s="238"/>
      <c r="J25" s="239" t="s">
        <v>34</v>
      </c>
      <c r="K25" s="239" t="s">
        <v>35</v>
      </c>
      <c r="L25" s="239" t="s">
        <v>35</v>
      </c>
      <c r="M25" s="239" t="s">
        <v>36</v>
      </c>
      <c r="N25" s="239" t="s">
        <v>37</v>
      </c>
      <c r="O25" s="223" t="s">
        <v>215</v>
      </c>
      <c r="P25" s="241" t="s">
        <v>36</v>
      </c>
      <c r="Q25" s="241" t="s">
        <v>39</v>
      </c>
      <c r="R25" s="241" t="str">
        <f>IFERROR(VLOOKUP(INDEX([3]Validation!$O$11:$R$14, MATCH($Q25,[3]Validation!$M$11:$M$14,0),MATCH($P25,[3]Validation!$O$9:$R$9,0)),[3]Validation!$F$10:$G$25,2,FALSE), "")</f>
        <v>Extreme</v>
      </c>
      <c r="S25" s="242" t="s">
        <v>216</v>
      </c>
      <c r="T25" s="241" t="str">
        <f>IFERROR(VLOOKUP(INDEX([3]Validation!$O$20:$R$23, MATCH($R25,[3]Validation!$M$20:$M$23,0),MATCH(J25,[3]Validation!$O$18:$R$18,0)),v.IPCC.risk,2,FALSE), "")</f>
        <v>Moderate</v>
      </c>
      <c r="U25" s="241" t="str">
        <f>IFERROR(VLOOKUP(INDEX([3]Validation!$O$20:$R$23, MATCH($R25,[3]Validation!$M$20:$M$23,0),MATCH(K25,[3]Validation!$O$18:$R$18,0)),v.IPCC.risk,2,FALSE), "")</f>
        <v>High</v>
      </c>
      <c r="V25" s="241" t="str">
        <f>IFERROR(VLOOKUP(INDEX([3]Validation!$O$20:$R$23, MATCH($R25,[3]Validation!$M$20:$M$23,0),MATCH(L25,[3]Validation!$O$18:$R$18,0)),v.IPCC.risk,2,FALSE), "")</f>
        <v>High</v>
      </c>
      <c r="W25" s="241" t="str">
        <f>IFERROR(VLOOKUP(INDEX([3]Validation!$O$20:$R$23, MATCH($R25,[3]Validation!$M$20:$M$23,0),MATCH(M25,[3]Validation!$O$18:$R$18,0)),v.IPCC.risk,2,FALSE), "")</f>
        <v>Extreme</v>
      </c>
      <c r="X25" s="241" t="str">
        <f>IFERROR(VLOOKUP(INDEX([3]Validation!$O$20:$R$23, MATCH($R25,[3]Validation!$M$20:$M$23,0),MATCH(N25,[3]Validation!$O$18:$R$18,0)),v.IPCC.risk,2,FALSE), "")</f>
        <v>Extreme</v>
      </c>
      <c r="Y25" s="241" t="s">
        <v>84</v>
      </c>
      <c r="Z25" s="243" t="s">
        <v>113</v>
      </c>
      <c r="AA25" s="233" t="s">
        <v>43</v>
      </c>
      <c r="AB25" s="244" t="s">
        <v>208</v>
      </c>
      <c r="AC25" s="216"/>
    </row>
    <row r="26" spans="1:29" ht="19.5" customHeight="1" x14ac:dyDescent="0.25">
      <c r="A26" s="259" t="s">
        <v>217</v>
      </c>
      <c r="B26" s="260" t="s">
        <v>46</v>
      </c>
      <c r="C26" s="261" t="s">
        <v>69</v>
      </c>
      <c r="D26" s="261" t="s">
        <v>48</v>
      </c>
      <c r="E26" s="261"/>
      <c r="F26" s="261" t="s">
        <v>49</v>
      </c>
      <c r="G26" s="262" t="s">
        <v>218</v>
      </c>
      <c r="H26" s="263" t="s">
        <v>219</v>
      </c>
      <c r="I26" s="264"/>
      <c r="J26" s="222" t="s">
        <v>34</v>
      </c>
      <c r="K26" s="222" t="s">
        <v>35</v>
      </c>
      <c r="L26" s="222" t="s">
        <v>35</v>
      </c>
      <c r="M26" s="222" t="s">
        <v>36</v>
      </c>
      <c r="N26" s="222" t="s">
        <v>37</v>
      </c>
      <c r="O26" s="265" t="s">
        <v>220</v>
      </c>
      <c r="P26" s="224" t="s">
        <v>37</v>
      </c>
      <c r="Q26" s="225" t="s">
        <v>34</v>
      </c>
      <c r="R26" s="226" t="str">
        <f>IFERROR(VLOOKUP(INDEX(Validation!$O$11:$R$14, MATCH($Q26,Validation!$M$11:$M$14,0),MATCH($P26,Validation!$O$9:$R$9,0)),Validation!$F$10:$G$25,2,FALSE), "")</f>
        <v>Extreme</v>
      </c>
      <c r="S26" s="228" t="s">
        <v>221</v>
      </c>
      <c r="T26" s="226" t="str">
        <f>IFERROR(VLOOKUP(INDEX(Validation!$O$20:$R$23, MATCH($R26,Validation!$M$20:$M$23,0),MATCH(J26,Validation!$O$18:$R$18,0)),v.IPCC.risk,2,FALSE), "")</f>
        <v>Moderate</v>
      </c>
      <c r="U26" s="226" t="str">
        <f>IFERROR(VLOOKUP(INDEX(Validation!$O$20:$R$23, MATCH($R26,Validation!$M$20:$M$23,0),MATCH(K26,Validation!$O$18:$R$18,0)),v.IPCC.risk,2,FALSE), "")</f>
        <v>High</v>
      </c>
      <c r="V26" s="226" t="str">
        <f>IFERROR(VLOOKUP(INDEX(Validation!$O$20:$R$23, MATCH($R26,Validation!$M$20:$M$23,0),MATCH(L26,Validation!$O$18:$R$18,0)),v.IPCC.risk,2,FALSE), "")</f>
        <v>High</v>
      </c>
      <c r="W26" s="226" t="str">
        <f>IFERROR(VLOOKUP(INDEX(Validation!$O$20:$R$23, MATCH($R26,Validation!$M$20:$M$23,0),MATCH(M26,Validation!$O$18:$R$18,0)),v.IPCC.risk,2,FALSE), "")</f>
        <v>Extreme</v>
      </c>
      <c r="X26" s="226" t="str">
        <f>IFERROR(VLOOKUP(INDEX(Validation!$O$20:$R$23, MATCH($R26,Validation!$M$20:$M$23,0),MATCH(N26,Validation!$O$18:$R$18,0)),v.IPCC.risk,2,FALSE), "")</f>
        <v>Extreme</v>
      </c>
      <c r="Y26" s="226" t="s">
        <v>84</v>
      </c>
      <c r="Z26" s="228" t="s">
        <v>132</v>
      </c>
      <c r="AA26" s="226" t="s">
        <v>43</v>
      </c>
      <c r="AB26" s="228" t="s">
        <v>222</v>
      </c>
      <c r="AC26" s="216"/>
    </row>
    <row r="27" spans="1:29" ht="19.5" customHeight="1" x14ac:dyDescent="0.25">
      <c r="A27" s="259" t="s">
        <v>223</v>
      </c>
      <c r="B27" s="260" t="s">
        <v>57</v>
      </c>
      <c r="C27" s="261" t="s">
        <v>224</v>
      </c>
      <c r="D27" s="261" t="s">
        <v>48</v>
      </c>
      <c r="E27" s="261"/>
      <c r="F27" s="261" t="s">
        <v>49</v>
      </c>
      <c r="G27" s="262" t="s">
        <v>225</v>
      </c>
      <c r="H27" s="263" t="s">
        <v>226</v>
      </c>
      <c r="I27" s="264" t="s">
        <v>227</v>
      </c>
      <c r="J27" s="222" t="s">
        <v>34</v>
      </c>
      <c r="K27" s="222" t="s">
        <v>35</v>
      </c>
      <c r="L27" s="222" t="s">
        <v>35</v>
      </c>
      <c r="M27" s="222" t="s">
        <v>36</v>
      </c>
      <c r="N27" s="222" t="s">
        <v>37</v>
      </c>
      <c r="O27" s="265" t="s">
        <v>228</v>
      </c>
      <c r="P27" s="224" t="s">
        <v>36</v>
      </c>
      <c r="Q27" s="225" t="s">
        <v>39</v>
      </c>
      <c r="R27" s="226" t="str">
        <f>IFERROR(VLOOKUP(INDEX(Validation!$O$11:$R$14, MATCH($Q27,Validation!$M$11:$M$14,0),MATCH($P27,Validation!$O$9:$R$9,0)),Validation!$F$10:$G$25,2,FALSE), "")</f>
        <v>Extreme</v>
      </c>
      <c r="S27" s="228" t="s">
        <v>229</v>
      </c>
      <c r="T27" s="226" t="str">
        <f>IFERROR(VLOOKUP(INDEX(Validation!$O$20:$R$23, MATCH($R27,Validation!$M$20:$M$23,0),MATCH(J27,Validation!$O$18:$R$18,0)),v.IPCC.risk,2,FALSE), "")</f>
        <v>Moderate</v>
      </c>
      <c r="U27" s="226" t="str">
        <f>IFERROR(VLOOKUP(INDEX(Validation!$O$20:$R$23, MATCH($R27,Validation!$M$20:$M$23,0),MATCH(K27,Validation!$O$18:$R$18,0)),v.IPCC.risk,2,FALSE), "")</f>
        <v>High</v>
      </c>
      <c r="V27" s="226" t="str">
        <f>IFERROR(VLOOKUP(INDEX(Validation!$O$20:$R$23, MATCH($R27,Validation!$M$20:$M$23,0),MATCH(L27,Validation!$O$18:$R$18,0)),v.IPCC.risk,2,FALSE), "")</f>
        <v>High</v>
      </c>
      <c r="W27" s="226" t="str">
        <f>IFERROR(VLOOKUP(INDEX(Validation!$O$20:$R$23, MATCH($R27,Validation!$M$20:$M$23,0),MATCH(M27,Validation!$O$18:$R$18,0)),v.IPCC.risk,2,FALSE), "")</f>
        <v>Extreme</v>
      </c>
      <c r="X27" s="226" t="str">
        <f>IFERROR(VLOOKUP(INDEX(Validation!$O$20:$R$23, MATCH($R27,Validation!$M$20:$M$23,0),MATCH(N27,Validation!$O$18:$R$18,0)),v.IPCC.risk,2,FALSE), "")</f>
        <v>Extreme</v>
      </c>
      <c r="Y27" s="226" t="s">
        <v>84</v>
      </c>
      <c r="Z27" s="228" t="s">
        <v>230</v>
      </c>
      <c r="AA27" s="226" t="s">
        <v>231</v>
      </c>
      <c r="AB27" s="228" t="s">
        <v>232</v>
      </c>
      <c r="AC27" s="216"/>
    </row>
    <row r="28" spans="1:29" ht="19.5" customHeight="1" x14ac:dyDescent="0.25">
      <c r="A28" s="259" t="s">
        <v>233</v>
      </c>
      <c r="B28" s="260" t="s">
        <v>46</v>
      </c>
      <c r="C28" s="261" t="s">
        <v>224</v>
      </c>
      <c r="D28" s="261" t="s">
        <v>48</v>
      </c>
      <c r="E28" s="261"/>
      <c r="F28" s="261" t="s">
        <v>49</v>
      </c>
      <c r="G28" s="262" t="s">
        <v>234</v>
      </c>
      <c r="H28" s="263" t="s">
        <v>235</v>
      </c>
      <c r="I28" s="264"/>
      <c r="J28" s="222" t="s">
        <v>34</v>
      </c>
      <c r="K28" s="222" t="s">
        <v>35</v>
      </c>
      <c r="L28" s="222" t="s">
        <v>35</v>
      </c>
      <c r="M28" s="222" t="s">
        <v>36</v>
      </c>
      <c r="N28" s="222" t="s">
        <v>37</v>
      </c>
      <c r="O28" s="265" t="s">
        <v>236</v>
      </c>
      <c r="P28" s="224" t="s">
        <v>36</v>
      </c>
      <c r="Q28" s="225" t="s">
        <v>39</v>
      </c>
      <c r="R28" s="226" t="str">
        <f>IFERROR(VLOOKUP(INDEX(Validation!$O$11:$R$14, MATCH($Q28,Validation!$M$11:$M$14,0),MATCH($P28,Validation!$O$9:$R$9,0)),Validation!$F$10:$G$25,2,FALSE), "")</f>
        <v>Extreme</v>
      </c>
      <c r="S28" s="228" t="s">
        <v>237</v>
      </c>
      <c r="T28" s="226" t="str">
        <f>IFERROR(VLOOKUP(INDEX(Validation!$O$20:$R$23, MATCH($R28,Validation!$M$20:$M$23,0),MATCH(J28,Validation!$O$18:$R$18,0)),v.IPCC.risk,2,FALSE), "")</f>
        <v>Moderate</v>
      </c>
      <c r="U28" s="226" t="str">
        <f>IFERROR(VLOOKUP(INDEX(Validation!$O$20:$R$23, MATCH($R28,Validation!$M$20:$M$23,0),MATCH(K28,Validation!$O$18:$R$18,0)),v.IPCC.risk,2,FALSE), "")</f>
        <v>High</v>
      </c>
      <c r="V28" s="226" t="str">
        <f>IFERROR(VLOOKUP(INDEX(Validation!$O$20:$R$23, MATCH($R28,Validation!$M$20:$M$23,0),MATCH(L28,Validation!$O$18:$R$18,0)),v.IPCC.risk,2,FALSE), "")</f>
        <v>High</v>
      </c>
      <c r="W28" s="226" t="str">
        <f>IFERROR(VLOOKUP(INDEX(Validation!$O$20:$R$23, MATCH($R28,Validation!$M$20:$M$23,0),MATCH(M28,Validation!$O$18:$R$18,0)),v.IPCC.risk,2,FALSE), "")</f>
        <v>Extreme</v>
      </c>
      <c r="X28" s="226" t="str">
        <f>IFERROR(VLOOKUP(INDEX(Validation!$O$20:$R$23, MATCH($R28,Validation!$M$20:$M$23,0),MATCH(N28,Validation!$O$18:$R$18,0)),v.IPCC.risk,2,FALSE), "")</f>
        <v>Extreme</v>
      </c>
      <c r="Y28" s="226" t="s">
        <v>84</v>
      </c>
      <c r="Z28" s="228" t="s">
        <v>230</v>
      </c>
      <c r="AA28" s="226" t="s">
        <v>43</v>
      </c>
      <c r="AB28" s="228" t="s">
        <v>238</v>
      </c>
      <c r="AC28" s="216"/>
    </row>
    <row r="29" spans="1:29" ht="19.5" customHeight="1" x14ac:dyDescent="0.25">
      <c r="A29" s="259" t="s">
        <v>239</v>
      </c>
      <c r="B29" s="266" t="s">
        <v>88</v>
      </c>
      <c r="C29" s="261" t="s">
        <v>224</v>
      </c>
      <c r="D29" s="261" t="s">
        <v>48</v>
      </c>
      <c r="E29" s="261"/>
      <c r="F29" s="261" t="s">
        <v>49</v>
      </c>
      <c r="G29" s="262" t="s">
        <v>240</v>
      </c>
      <c r="H29" s="263" t="s">
        <v>241</v>
      </c>
      <c r="I29" s="264"/>
      <c r="J29" s="222" t="s">
        <v>34</v>
      </c>
      <c r="K29" s="222" t="s">
        <v>35</v>
      </c>
      <c r="L29" s="222" t="s">
        <v>35</v>
      </c>
      <c r="M29" s="222" t="s">
        <v>36</v>
      </c>
      <c r="N29" s="222" t="s">
        <v>37</v>
      </c>
      <c r="O29" s="265" t="s">
        <v>242</v>
      </c>
      <c r="P29" s="224" t="s">
        <v>36</v>
      </c>
      <c r="Q29" s="225" t="s">
        <v>39</v>
      </c>
      <c r="R29" s="226" t="str">
        <f>IFERROR(VLOOKUP(INDEX(Validation!$O$11:$R$14, MATCH($Q29,Validation!$M$11:$M$14,0),MATCH($P29,Validation!$O$9:$R$9,0)),Validation!$F$10:$G$25,2,FALSE), "")</f>
        <v>Extreme</v>
      </c>
      <c r="S29" s="228" t="s">
        <v>243</v>
      </c>
      <c r="T29" s="226" t="str">
        <f>IFERROR(VLOOKUP(INDEX(Validation!$O$20:$R$23, MATCH($R29,Validation!$M$20:$M$23,0),MATCH(J29,Validation!$O$18:$R$18,0)),v.IPCC.risk,2,FALSE), "")</f>
        <v>Moderate</v>
      </c>
      <c r="U29" s="226" t="str">
        <f>IFERROR(VLOOKUP(INDEX(Validation!$O$20:$R$23, MATCH($R29,Validation!$M$20:$M$23,0),MATCH(K29,Validation!$O$18:$R$18,0)),v.IPCC.risk,2,FALSE), "")</f>
        <v>High</v>
      </c>
      <c r="V29" s="226" t="str">
        <f>IFERROR(VLOOKUP(INDEX(Validation!$O$20:$R$23, MATCH($R29,Validation!$M$20:$M$23,0),MATCH(L29,Validation!$O$18:$R$18,0)),v.IPCC.risk,2,FALSE), "")</f>
        <v>High</v>
      </c>
      <c r="W29" s="226" t="str">
        <f>IFERROR(VLOOKUP(INDEX(Validation!$O$20:$R$23, MATCH($R29,Validation!$M$20:$M$23,0),MATCH(M29,Validation!$O$18:$R$18,0)),v.IPCC.risk,2,FALSE), "")</f>
        <v>Extreme</v>
      </c>
      <c r="X29" s="226" t="str">
        <f>IFERROR(VLOOKUP(INDEX(Validation!$O$20:$R$23, MATCH($R29,Validation!$M$20:$M$23,0),MATCH(N29,Validation!$O$18:$R$18,0)),v.IPCC.risk,2,FALSE), "")</f>
        <v>Extreme</v>
      </c>
      <c r="Y29" s="226" t="s">
        <v>84</v>
      </c>
      <c r="Z29" s="228" t="s">
        <v>230</v>
      </c>
      <c r="AA29" s="226" t="s">
        <v>65</v>
      </c>
      <c r="AB29" s="228" t="s">
        <v>232</v>
      </c>
      <c r="AC29" s="216"/>
    </row>
    <row r="30" spans="1:29" ht="19.5" customHeight="1" x14ac:dyDescent="0.25">
      <c r="A30" s="233" t="s">
        <v>244</v>
      </c>
      <c r="B30" s="247" t="s">
        <v>245</v>
      </c>
      <c r="C30" s="235" t="s">
        <v>116</v>
      </c>
      <c r="D30" s="235" t="s">
        <v>29</v>
      </c>
      <c r="E30" s="235" t="s">
        <v>185</v>
      </c>
      <c r="F30" s="235" t="s">
        <v>31</v>
      </c>
      <c r="G30" s="236" t="s">
        <v>246</v>
      </c>
      <c r="H30" s="237" t="s">
        <v>187</v>
      </c>
      <c r="I30" s="244" t="s">
        <v>188</v>
      </c>
      <c r="J30" s="222" t="s">
        <v>35</v>
      </c>
      <c r="K30" s="222" t="s">
        <v>36</v>
      </c>
      <c r="L30" s="222" t="s">
        <v>36</v>
      </c>
      <c r="M30" s="222" t="s">
        <v>37</v>
      </c>
      <c r="N30" s="222" t="s">
        <v>37</v>
      </c>
      <c r="O30" s="240" t="s">
        <v>189</v>
      </c>
      <c r="P30" s="224" t="s">
        <v>36</v>
      </c>
      <c r="Q30" s="225" t="s">
        <v>122</v>
      </c>
      <c r="R30" s="226" t="str">
        <f>IFERROR(VLOOKUP(INDEX([3]Validation!$O$11:$R$14, MATCH($Q30,[3]Validation!$M$11:$M$14,0),MATCH($P30,[3]Validation!$O$9:$R$9,0)),[3]Validation!$F$10:$G$25,2,FALSE), "")</f>
        <v>High</v>
      </c>
      <c r="S30" s="249" t="s">
        <v>247</v>
      </c>
      <c r="T30" s="226" t="str">
        <f>IFERROR(VLOOKUP(INDEX([3]Validation!$O$20:$R$23, MATCH($R30,[3]Validation!$M$20:$M$23,0),MATCH(J30,[3]Validation!$O$18:$R$18,0)),v.IPCC.risk,2,FALSE), "")</f>
        <v>Moderate</v>
      </c>
      <c r="U30" s="226" t="str">
        <f>IFERROR(VLOOKUP(INDEX([3]Validation!$O$20:$R$23, MATCH($R30,[3]Validation!$M$20:$M$23,0),MATCH(K30,[3]Validation!$O$18:$R$18,0)),v.IPCC.risk,2,FALSE), "")</f>
        <v>High</v>
      </c>
      <c r="V30" s="226" t="str">
        <f>IFERROR(VLOOKUP(INDEX([3]Validation!$O$20:$R$23, MATCH($R30,[3]Validation!$M$20:$M$23,0),MATCH(L30,[3]Validation!$O$18:$R$18,0)),v.IPCC.risk,2,FALSE), "")</f>
        <v>High</v>
      </c>
      <c r="W30" s="226" t="str">
        <f>IFERROR(VLOOKUP(INDEX([3]Validation!$O$20:$R$23, MATCH($R30,[3]Validation!$M$20:$M$23,0),MATCH(M30,[3]Validation!$O$18:$R$18,0)),v.IPCC.risk,2,FALSE), "")</f>
        <v>Extreme</v>
      </c>
      <c r="X30" s="226" t="str">
        <f>IFERROR(VLOOKUP(INDEX([3]Validation!$O$20:$R$23, MATCH($R30,[3]Validation!$M$20:$M$23,0),MATCH(N30,[3]Validation!$O$18:$R$18,0)),v.IPCC.risk,2,FALSE), "")</f>
        <v>Extreme</v>
      </c>
      <c r="Y30" s="226" t="s">
        <v>124</v>
      </c>
      <c r="Z30" s="243" t="s">
        <v>248</v>
      </c>
      <c r="AA30" s="233" t="s">
        <v>43</v>
      </c>
      <c r="AB30" s="244" t="s">
        <v>192</v>
      </c>
      <c r="AC30" s="216"/>
    </row>
    <row r="31" spans="1:29" ht="19.5" customHeight="1" x14ac:dyDescent="0.25">
      <c r="A31" s="233" t="s">
        <v>249</v>
      </c>
      <c r="B31" s="251" t="s">
        <v>57</v>
      </c>
      <c r="C31" s="235" t="s">
        <v>184</v>
      </c>
      <c r="D31" s="235" t="s">
        <v>29</v>
      </c>
      <c r="E31" s="235" t="s">
        <v>117</v>
      </c>
      <c r="F31" s="235" t="s">
        <v>31</v>
      </c>
      <c r="G31" s="235" t="s">
        <v>250</v>
      </c>
      <c r="H31" s="237" t="s">
        <v>187</v>
      </c>
      <c r="I31" s="244" t="s">
        <v>251</v>
      </c>
      <c r="J31" s="239" t="s">
        <v>34</v>
      </c>
      <c r="K31" s="239" t="s">
        <v>36</v>
      </c>
      <c r="L31" s="239" t="s">
        <v>36</v>
      </c>
      <c r="M31" s="239" t="s">
        <v>37</v>
      </c>
      <c r="N31" s="239" t="s">
        <v>37</v>
      </c>
      <c r="O31" s="240" t="s">
        <v>252</v>
      </c>
      <c r="P31" s="241" t="s">
        <v>36</v>
      </c>
      <c r="Q31" s="241" t="s">
        <v>34</v>
      </c>
      <c r="R31" s="241" t="str">
        <f>IFERROR(VLOOKUP(INDEX([3]Validation!$O$11:$R$14, MATCH($Q31,[3]Validation!$M$11:$M$14,0),MATCH($P31,[3]Validation!$O$9:$R$9,0)),[3]Validation!$F$10:$G$25,2,FALSE), "")</f>
        <v>High</v>
      </c>
      <c r="S31" s="242" t="s">
        <v>253</v>
      </c>
      <c r="T31" s="241" t="str">
        <f>IFERROR(VLOOKUP(INDEX([3]Validation!$O$20:$R$23, MATCH($R31,[3]Validation!$M$20:$M$23,0),MATCH(J31,[3]Validation!$O$18:$R$18,0)),v.IPCC.risk,2,FALSE), "")</f>
        <v>Low</v>
      </c>
      <c r="U31" s="241" t="str">
        <f>IFERROR(VLOOKUP(INDEX([3]Validation!$O$20:$R$23, MATCH($R31,[3]Validation!$M$20:$M$23,0),MATCH(K31,[3]Validation!$O$18:$R$18,0)),v.IPCC.risk,2,FALSE), "")</f>
        <v>High</v>
      </c>
      <c r="V31" s="241" t="str">
        <f>IFERROR(VLOOKUP(INDEX([3]Validation!$O$20:$R$23, MATCH($R31,[3]Validation!$M$20:$M$23,0),MATCH(L31,[3]Validation!$O$18:$R$18,0)),v.IPCC.risk,2,FALSE), "")</f>
        <v>High</v>
      </c>
      <c r="W31" s="241" t="str">
        <f>IFERROR(VLOOKUP(INDEX([3]Validation!$O$20:$R$23, MATCH($R31,[3]Validation!$M$20:$M$23,0),MATCH(M31,[3]Validation!$O$18:$R$18,0)),v.IPCC.risk,2,FALSE), "")</f>
        <v>Extreme</v>
      </c>
      <c r="X31" s="241" t="str">
        <f>IFERROR(VLOOKUP(INDEX([3]Validation!$O$20:$R$23, MATCH($R31,[3]Validation!$M$20:$M$23,0),MATCH(N31,[3]Validation!$O$18:$R$18,0)),v.IPCC.risk,2,FALSE), "")</f>
        <v>Extreme</v>
      </c>
      <c r="Y31" s="241" t="s">
        <v>84</v>
      </c>
      <c r="Z31" s="243" t="s">
        <v>113</v>
      </c>
      <c r="AA31" s="233" t="s">
        <v>65</v>
      </c>
      <c r="AB31" s="244" t="s">
        <v>254</v>
      </c>
      <c r="AC31" s="216"/>
    </row>
    <row r="32" spans="1:29" ht="19.5" customHeight="1" x14ac:dyDescent="0.25">
      <c r="A32" s="233" t="s">
        <v>255</v>
      </c>
      <c r="B32" s="251" t="s">
        <v>46</v>
      </c>
      <c r="C32" s="235" t="s">
        <v>184</v>
      </c>
      <c r="D32" s="235" t="s">
        <v>29</v>
      </c>
      <c r="E32" s="235" t="s">
        <v>117</v>
      </c>
      <c r="F32" s="235" t="s">
        <v>31</v>
      </c>
      <c r="G32" s="235" t="s">
        <v>256</v>
      </c>
      <c r="H32" s="237" t="s">
        <v>187</v>
      </c>
      <c r="I32" s="244" t="s">
        <v>120</v>
      </c>
      <c r="J32" s="239" t="s">
        <v>34</v>
      </c>
      <c r="K32" s="239" t="s">
        <v>36</v>
      </c>
      <c r="L32" s="239" t="s">
        <v>36</v>
      </c>
      <c r="M32" s="239" t="s">
        <v>37</v>
      </c>
      <c r="N32" s="239" t="s">
        <v>37</v>
      </c>
      <c r="O32" s="240" t="s">
        <v>252</v>
      </c>
      <c r="P32" s="241" t="s">
        <v>37</v>
      </c>
      <c r="Q32" s="241" t="s">
        <v>122</v>
      </c>
      <c r="R32" s="241" t="str">
        <f>IFERROR(VLOOKUP(INDEX([3]Validation!$O$11:$R$14, MATCH($Q32,[3]Validation!$M$11:$M$14,0),MATCH($P32,[3]Validation!$O$9:$R$9,0)),[3]Validation!$F$10:$G$25,2,FALSE), "")</f>
        <v>High</v>
      </c>
      <c r="S32" s="242" t="s">
        <v>257</v>
      </c>
      <c r="T32" s="241" t="str">
        <f>IFERROR(VLOOKUP(INDEX([3]Validation!$O$20:$R$23, MATCH($R32,[3]Validation!$M$20:$M$23,0),MATCH(J32,[3]Validation!$O$18:$R$18,0)),v.IPCC.risk,2,FALSE), "")</f>
        <v>Low</v>
      </c>
      <c r="U32" s="241" t="str">
        <f>IFERROR(VLOOKUP(INDEX([3]Validation!$O$20:$R$23, MATCH($R32,[3]Validation!$M$20:$M$23,0),MATCH(K32,[3]Validation!$O$18:$R$18,0)),v.IPCC.risk,2,FALSE), "")</f>
        <v>High</v>
      </c>
      <c r="V32" s="241" t="str">
        <f>IFERROR(VLOOKUP(INDEX([3]Validation!$O$20:$R$23, MATCH($R32,[3]Validation!$M$20:$M$23,0),MATCH(L32,[3]Validation!$O$18:$R$18,0)),v.IPCC.risk,2,FALSE), "")</f>
        <v>High</v>
      </c>
      <c r="W32" s="241" t="str">
        <f>IFERROR(VLOOKUP(INDEX([3]Validation!$O$20:$R$23, MATCH($R32,[3]Validation!$M$20:$M$23,0),MATCH(M32,[3]Validation!$O$18:$R$18,0)),v.IPCC.risk,2,FALSE), "")</f>
        <v>Extreme</v>
      </c>
      <c r="X32" s="241" t="str">
        <f>IFERROR(VLOOKUP(INDEX([3]Validation!$O$20:$R$23, MATCH($R32,[3]Validation!$M$20:$M$23,0),MATCH(N32,[3]Validation!$O$18:$R$18,0)),v.IPCC.risk,2,FALSE), "")</f>
        <v>Extreme</v>
      </c>
      <c r="Y32" s="241" t="s">
        <v>84</v>
      </c>
      <c r="Z32" s="243" t="s">
        <v>113</v>
      </c>
      <c r="AA32" s="233" t="s">
        <v>65</v>
      </c>
      <c r="AB32" s="244" t="s">
        <v>126</v>
      </c>
      <c r="AC32" s="216"/>
    </row>
    <row r="33" spans="1:29" ht="19.5" customHeight="1" x14ac:dyDescent="0.25">
      <c r="A33" s="233" t="s">
        <v>258</v>
      </c>
      <c r="B33" s="248" t="s">
        <v>259</v>
      </c>
      <c r="C33" s="235" t="s">
        <v>184</v>
      </c>
      <c r="D33" s="235" t="s">
        <v>29</v>
      </c>
      <c r="E33" s="235" t="s">
        <v>260</v>
      </c>
      <c r="F33" s="235" t="s">
        <v>31</v>
      </c>
      <c r="G33" s="235" t="s">
        <v>261</v>
      </c>
      <c r="H33" s="237" t="s">
        <v>262</v>
      </c>
      <c r="I33" s="238" t="s">
        <v>263</v>
      </c>
      <c r="J33" s="239" t="s">
        <v>34</v>
      </c>
      <c r="K33" s="239" t="s">
        <v>34</v>
      </c>
      <c r="L33" s="239" t="s">
        <v>35</v>
      </c>
      <c r="M33" s="239" t="s">
        <v>37</v>
      </c>
      <c r="N33" s="239" t="s">
        <v>37</v>
      </c>
      <c r="O33" s="240" t="s">
        <v>264</v>
      </c>
      <c r="P33" s="241" t="s">
        <v>36</v>
      </c>
      <c r="Q33" s="241" t="s">
        <v>34</v>
      </c>
      <c r="R33" s="241" t="str">
        <f>IFERROR(VLOOKUP(INDEX([3]Validation!$O$11:$R$14, MATCH($Q33,[3]Validation!$M$11:$M$14,0),MATCH($P33,[3]Validation!$O$9:$R$9,0)),[3]Validation!$F$10:$G$25,2,FALSE), "")</f>
        <v>High</v>
      </c>
      <c r="S33" s="242" t="s">
        <v>265</v>
      </c>
      <c r="T33" s="241" t="str">
        <f>IFERROR(VLOOKUP(INDEX([3]Validation!$O$20:$R$23, MATCH($R33,[3]Validation!$M$20:$M$23,0),MATCH(J33,[3]Validation!$O$18:$R$18,0)),v.IPCC.risk,2,FALSE), "")</f>
        <v>Low</v>
      </c>
      <c r="U33" s="241" t="str">
        <f>IFERROR(VLOOKUP(INDEX([3]Validation!$O$20:$R$23, MATCH($R33,[3]Validation!$M$20:$M$23,0),MATCH(K33,[3]Validation!$O$18:$R$18,0)),v.IPCC.risk,2,FALSE), "")</f>
        <v>Low</v>
      </c>
      <c r="V33" s="241" t="str">
        <f>IFERROR(VLOOKUP(INDEX([3]Validation!$O$20:$R$23, MATCH($R33,[3]Validation!$M$20:$M$23,0),MATCH(L33,[3]Validation!$O$18:$R$18,0)),v.IPCC.risk,2,FALSE), "")</f>
        <v>Moderate</v>
      </c>
      <c r="W33" s="241" t="str">
        <f>IFERROR(VLOOKUP(INDEX([3]Validation!$O$20:$R$23, MATCH($R33,[3]Validation!$M$20:$M$23,0),MATCH(M33,[3]Validation!$O$18:$R$18,0)),v.IPCC.risk,2,FALSE), "")</f>
        <v>Extreme</v>
      </c>
      <c r="X33" s="241" t="str">
        <f>IFERROR(VLOOKUP(INDEX([3]Validation!$O$20:$R$23, MATCH($R33,[3]Validation!$M$20:$M$23,0),MATCH(N33,[3]Validation!$O$18:$R$18,0)),v.IPCC.risk,2,FALSE), "")</f>
        <v>Extreme</v>
      </c>
      <c r="Y33" s="241" t="s">
        <v>84</v>
      </c>
      <c r="Z33" s="243" t="s">
        <v>266</v>
      </c>
      <c r="AA33" s="233" t="s">
        <v>43</v>
      </c>
      <c r="AB33" s="244"/>
      <c r="AC33" s="216"/>
    </row>
    <row r="34" spans="1:29" ht="19.5" customHeight="1" x14ac:dyDescent="0.25">
      <c r="A34" s="259" t="s">
        <v>267</v>
      </c>
      <c r="B34" s="260" t="s">
        <v>268</v>
      </c>
      <c r="C34" s="261" t="s">
        <v>69</v>
      </c>
      <c r="D34" s="261" t="s">
        <v>48</v>
      </c>
      <c r="E34" s="261"/>
      <c r="F34" s="261" t="s">
        <v>49</v>
      </c>
      <c r="G34" s="262" t="s">
        <v>269</v>
      </c>
      <c r="H34" s="263" t="s">
        <v>270</v>
      </c>
      <c r="I34" s="264"/>
      <c r="J34" s="222" t="s">
        <v>34</v>
      </c>
      <c r="K34" s="222" t="s">
        <v>36</v>
      </c>
      <c r="L34" s="222" t="s">
        <v>35</v>
      </c>
      <c r="M34" s="222" t="s">
        <v>35</v>
      </c>
      <c r="N34" s="222" t="s">
        <v>36</v>
      </c>
      <c r="O34" s="265" t="s">
        <v>271</v>
      </c>
      <c r="P34" s="224" t="s">
        <v>36</v>
      </c>
      <c r="Q34" s="225" t="s">
        <v>39</v>
      </c>
      <c r="R34" s="226" t="str">
        <f>IFERROR(VLOOKUP(INDEX(Validation!$O$11:$R$14, MATCH($Q34,Validation!$M$11:$M$14,0),MATCH($P34,Validation!$O$9:$R$9,0)),Validation!$F$10:$G$25,2,FALSE), "")</f>
        <v>Extreme</v>
      </c>
      <c r="S34" s="228" t="s">
        <v>272</v>
      </c>
      <c r="T34" s="226" t="str">
        <f>IFERROR(VLOOKUP(INDEX(Validation!$O$20:$R$23, MATCH($R34,Validation!$M$20:$M$23,0),MATCH(J34,Validation!$O$18:$R$18,0)),v.IPCC.risk,2,FALSE), "")</f>
        <v>Moderate</v>
      </c>
      <c r="U34" s="226" t="str">
        <f>IFERROR(VLOOKUP(INDEX(Validation!$O$20:$R$23, MATCH($R34,Validation!$M$20:$M$23,0),MATCH(K34,Validation!$O$18:$R$18,0)),v.IPCC.risk,2,FALSE), "")</f>
        <v>Extreme</v>
      </c>
      <c r="V34" s="226" t="str">
        <f>IFERROR(VLOOKUP(INDEX(Validation!$O$20:$R$23, MATCH($R34,Validation!$M$20:$M$23,0),MATCH(L34,Validation!$O$18:$R$18,0)),v.IPCC.risk,2,FALSE), "")</f>
        <v>High</v>
      </c>
      <c r="W34" s="226" t="str">
        <f>IFERROR(VLOOKUP(INDEX(Validation!$O$20:$R$23, MATCH($R34,Validation!$M$20:$M$23,0),MATCH(M34,Validation!$O$18:$R$18,0)),v.IPCC.risk,2,FALSE), "")</f>
        <v>High</v>
      </c>
      <c r="X34" s="226" t="str">
        <f>IFERROR(VLOOKUP(INDEX(Validation!$O$20:$R$23, MATCH($R34,Validation!$M$20:$M$23,0),MATCH(N34,Validation!$O$18:$R$18,0)),v.IPCC.risk,2,FALSE), "")</f>
        <v>Extreme</v>
      </c>
      <c r="Y34" s="226" t="s">
        <v>84</v>
      </c>
      <c r="Z34" s="227" t="s">
        <v>273</v>
      </c>
      <c r="AA34" s="226" t="s">
        <v>65</v>
      </c>
      <c r="AB34" s="228" t="s">
        <v>274</v>
      </c>
      <c r="AC34" s="216"/>
    </row>
    <row r="35" spans="1:29" ht="19.5" customHeight="1" x14ac:dyDescent="0.25">
      <c r="A35" s="233" t="s">
        <v>275</v>
      </c>
      <c r="B35" s="251" t="s">
        <v>276</v>
      </c>
      <c r="C35" s="235" t="s">
        <v>184</v>
      </c>
      <c r="D35" s="235" t="s">
        <v>29</v>
      </c>
      <c r="E35" s="235" t="s">
        <v>185</v>
      </c>
      <c r="F35" s="235" t="s">
        <v>31</v>
      </c>
      <c r="G35" s="235" t="s">
        <v>277</v>
      </c>
      <c r="H35" s="237" t="s">
        <v>187</v>
      </c>
      <c r="I35" s="244" t="s">
        <v>188</v>
      </c>
      <c r="J35" s="239" t="s">
        <v>35</v>
      </c>
      <c r="K35" s="239" t="s">
        <v>36</v>
      </c>
      <c r="L35" s="239" t="s">
        <v>278</v>
      </c>
      <c r="M35" s="239" t="s">
        <v>278</v>
      </c>
      <c r="N35" s="239" t="s">
        <v>37</v>
      </c>
      <c r="O35" s="240" t="s">
        <v>279</v>
      </c>
      <c r="P35" s="241" t="s">
        <v>36</v>
      </c>
      <c r="Q35" s="241" t="s">
        <v>34</v>
      </c>
      <c r="R35" s="241" t="str">
        <f>IFERROR(VLOOKUP(INDEX([3]Validation!$O$11:$R$14, MATCH($Q35,[3]Validation!$M$11:$M$14,0),MATCH($P35,[3]Validation!$O$9:$R$9,0)),[3]Validation!$F$10:$G$25,2,FALSE), "")</f>
        <v>High</v>
      </c>
      <c r="S35" s="242" t="s">
        <v>280</v>
      </c>
      <c r="T35" s="241" t="str">
        <f>IFERROR(VLOOKUP(INDEX([3]Validation!$O$20:$R$23, MATCH($R35,[3]Validation!$M$20:$M$23,0),MATCH(J35,[3]Validation!$O$18:$R$18,0)),v.IPCC.risk,2,FALSE), "")</f>
        <v>Moderate</v>
      </c>
      <c r="U35" s="241" t="str">
        <f>IFERROR(VLOOKUP(INDEX([3]Validation!$O$20:$R$23, MATCH($R35,[3]Validation!$M$20:$M$23,0),MATCH(K35,[3]Validation!$O$18:$R$18,0)),v.IPCC.risk,2,FALSE), "")</f>
        <v>High</v>
      </c>
      <c r="V35" s="241" t="str">
        <f>IFERROR(VLOOKUP(INDEX([3]Validation!$O$20:$R$23, MATCH($R35,[3]Validation!$M$20:$M$23,0),MATCH(L35,[3]Validation!$O$18:$R$18,0)),v.IPCC.risk,2,FALSE), "")</f>
        <v>High</v>
      </c>
      <c r="W35" s="241" t="str">
        <f>IFERROR(VLOOKUP(INDEX([3]Validation!$O$20:$R$23, MATCH($R35,[3]Validation!$M$20:$M$23,0),MATCH(M35,[3]Validation!$O$18:$R$18,0)),v.IPCC.risk,2,FALSE), "")</f>
        <v>High</v>
      </c>
      <c r="X35" s="241" t="str">
        <f>IFERROR(VLOOKUP(INDEX([3]Validation!$O$20:$R$23, MATCH($R35,[3]Validation!$M$20:$M$23,0),MATCH(N35,[3]Validation!$O$18:$R$18,0)),v.IPCC.risk,2,FALSE), "")</f>
        <v>Extreme</v>
      </c>
      <c r="Y35" s="241" t="s">
        <v>84</v>
      </c>
      <c r="Z35" s="243" t="s">
        <v>281</v>
      </c>
      <c r="AA35" s="233" t="s">
        <v>43</v>
      </c>
      <c r="AB35" s="244" t="s">
        <v>282</v>
      </c>
      <c r="AC35" s="216"/>
    </row>
    <row r="36" spans="1:29" ht="19.5" customHeight="1" x14ac:dyDescent="0.25">
      <c r="A36" s="233" t="s">
        <v>283</v>
      </c>
      <c r="B36" s="247" t="s">
        <v>284</v>
      </c>
      <c r="C36" s="235" t="s">
        <v>116</v>
      </c>
      <c r="D36" s="235" t="s">
        <v>29</v>
      </c>
      <c r="E36" s="235" t="s">
        <v>185</v>
      </c>
      <c r="F36" s="235" t="s">
        <v>31</v>
      </c>
      <c r="G36" s="236" t="s">
        <v>285</v>
      </c>
      <c r="H36" s="237" t="s">
        <v>187</v>
      </c>
      <c r="I36" s="244" t="s">
        <v>188</v>
      </c>
      <c r="J36" s="222" t="s">
        <v>35</v>
      </c>
      <c r="K36" s="222" t="s">
        <v>36</v>
      </c>
      <c r="L36" s="222" t="s">
        <v>36</v>
      </c>
      <c r="M36" s="222" t="s">
        <v>36</v>
      </c>
      <c r="N36" s="222" t="s">
        <v>37</v>
      </c>
      <c r="O36" s="240" t="s">
        <v>286</v>
      </c>
      <c r="P36" s="224" t="s">
        <v>278</v>
      </c>
      <c r="Q36" s="225" t="s">
        <v>34</v>
      </c>
      <c r="R36" s="226" t="str">
        <f>IFERROR(VLOOKUP(INDEX([3]Validation!$O$11:$R$14, MATCH($Q36,[3]Validation!$M$11:$M$14,0),MATCH($P36,[3]Validation!$O$9:$R$9,0)),[3]Validation!$F$10:$G$25,2,FALSE), "")</f>
        <v>High</v>
      </c>
      <c r="S36" s="249" t="s">
        <v>287</v>
      </c>
      <c r="T36" s="226" t="str">
        <f>IFERROR(VLOOKUP(INDEX([3]Validation!$O$20:$R$23, MATCH($R36,[3]Validation!$M$20:$M$23,0),MATCH(J36,[3]Validation!$O$18:$R$18,0)),v.IPCC.risk,2,FALSE), "")</f>
        <v>Moderate</v>
      </c>
      <c r="U36" s="226" t="str">
        <f>IFERROR(VLOOKUP(INDEX([3]Validation!$O$20:$R$23, MATCH($R36,[3]Validation!$M$20:$M$23,0),MATCH(K36,[3]Validation!$O$18:$R$18,0)),v.IPCC.risk,2,FALSE), "")</f>
        <v>High</v>
      </c>
      <c r="V36" s="226" t="str">
        <f>IFERROR(VLOOKUP(INDEX([3]Validation!$O$20:$R$23, MATCH($R36,[3]Validation!$M$20:$M$23,0),MATCH(L36,[3]Validation!$O$18:$R$18,0)),v.IPCC.risk,2,FALSE), "")</f>
        <v>High</v>
      </c>
      <c r="W36" s="226" t="str">
        <f>IFERROR(VLOOKUP(INDEX([3]Validation!$O$20:$R$23, MATCH($R36,[3]Validation!$M$20:$M$23,0),MATCH(M36,[3]Validation!$O$18:$R$18,0)),v.IPCC.risk,2,FALSE), "")</f>
        <v>High</v>
      </c>
      <c r="X36" s="226" t="str">
        <f>IFERROR(VLOOKUP(INDEX([3]Validation!$O$20:$R$23, MATCH($R36,[3]Validation!$M$20:$M$23,0),MATCH(N36,[3]Validation!$O$18:$R$18,0)),v.IPCC.risk,2,FALSE), "")</f>
        <v>Extreme</v>
      </c>
      <c r="Y36" s="226" t="s">
        <v>84</v>
      </c>
      <c r="Z36" s="243" t="s">
        <v>288</v>
      </c>
      <c r="AA36" s="233" t="s">
        <v>65</v>
      </c>
      <c r="AB36" s="244" t="s">
        <v>86</v>
      </c>
      <c r="AC36" s="216"/>
    </row>
    <row r="37" spans="1:29" ht="19.5" customHeight="1" x14ac:dyDescent="0.25">
      <c r="A37" s="233" t="s">
        <v>289</v>
      </c>
      <c r="B37" s="250" t="s">
        <v>290</v>
      </c>
      <c r="C37" s="235" t="s">
        <v>28</v>
      </c>
      <c r="D37" s="235" t="s">
        <v>29</v>
      </c>
      <c r="E37" s="235" t="s">
        <v>212</v>
      </c>
      <c r="F37" s="235" t="s">
        <v>31</v>
      </c>
      <c r="G37" s="236" t="s">
        <v>291</v>
      </c>
      <c r="H37" s="237" t="s">
        <v>110</v>
      </c>
      <c r="I37" s="238" t="s">
        <v>292</v>
      </c>
      <c r="J37" s="239" t="s">
        <v>34</v>
      </c>
      <c r="K37" s="239" t="s">
        <v>35</v>
      </c>
      <c r="L37" s="239" t="s">
        <v>35</v>
      </c>
      <c r="M37" s="239" t="s">
        <v>35</v>
      </c>
      <c r="N37" s="239" t="s">
        <v>37</v>
      </c>
      <c r="O37" s="240" t="s">
        <v>293</v>
      </c>
      <c r="P37" s="241" t="s">
        <v>37</v>
      </c>
      <c r="Q37" s="241" t="s">
        <v>39</v>
      </c>
      <c r="R37" s="241" t="str">
        <f>IFERROR(VLOOKUP(INDEX([3]Validation!$O$11:$R$14, MATCH($Q37,[3]Validation!$M$11:$M$14,0),MATCH($P37,[3]Validation!$O$9:$R$9,0)),[3]Validation!$F$10:$G$25,2,FALSE), "")</f>
        <v>Extreme</v>
      </c>
      <c r="S37" s="242" t="s">
        <v>294</v>
      </c>
      <c r="T37" s="241" t="str">
        <f>IFERROR(VLOOKUP(INDEX([3]Validation!$O$20:$R$23, MATCH($R37,[3]Validation!$M$20:$M$23,0),MATCH(J37,[3]Validation!$O$18:$R$18,0)),v.IPCC.risk,2,FALSE), "")</f>
        <v>Moderate</v>
      </c>
      <c r="U37" s="241" t="str">
        <f>IFERROR(VLOOKUP(INDEX([3]Validation!$O$20:$R$23, MATCH($R37,[3]Validation!$M$20:$M$23,0),MATCH(K37,[3]Validation!$O$18:$R$18,0)),v.IPCC.risk,2,FALSE), "")</f>
        <v>High</v>
      </c>
      <c r="V37" s="241" t="str">
        <f>IFERROR(VLOOKUP(INDEX([3]Validation!$O$20:$R$23, MATCH($R37,[3]Validation!$M$20:$M$23,0),MATCH(L37,[3]Validation!$O$18:$R$18,0)),v.IPCC.risk,2,FALSE), "")</f>
        <v>High</v>
      </c>
      <c r="W37" s="241" t="str">
        <f>IFERROR(VLOOKUP(INDEX([3]Validation!$O$20:$R$23, MATCH($R37,[3]Validation!$M$20:$M$23,0),MATCH(M37,[3]Validation!$O$18:$R$18,0)),v.IPCC.risk,2,FALSE), "")</f>
        <v>High</v>
      </c>
      <c r="X37" s="241" t="str">
        <f>IFERROR(VLOOKUP(INDEX([3]Validation!$O$20:$R$23, MATCH($R37,[3]Validation!$M$20:$M$23,0),MATCH(N37,[3]Validation!$O$18:$R$18,0)),v.IPCC.risk,2,FALSE), "")</f>
        <v>Extreme</v>
      </c>
      <c r="Y37" s="241" t="s">
        <v>84</v>
      </c>
      <c r="Z37" s="243" t="s">
        <v>295</v>
      </c>
      <c r="AA37" s="233" t="s">
        <v>65</v>
      </c>
      <c r="AB37" s="244" t="s">
        <v>296</v>
      </c>
      <c r="AC37" s="216"/>
    </row>
    <row r="38" spans="1:29" s="246" customFormat="1" ht="19.5" customHeight="1" x14ac:dyDescent="0.25">
      <c r="A38" s="233" t="s">
        <v>297</v>
      </c>
      <c r="B38" s="248" t="s">
        <v>150</v>
      </c>
      <c r="C38" s="235" t="s">
        <v>107</v>
      </c>
      <c r="D38" s="235" t="s">
        <v>29</v>
      </c>
      <c r="E38" s="235" t="s">
        <v>98</v>
      </c>
      <c r="F38" s="235" t="s">
        <v>31</v>
      </c>
      <c r="G38" s="236" t="s">
        <v>298</v>
      </c>
      <c r="H38" s="237" t="s">
        <v>299</v>
      </c>
      <c r="I38" s="243" t="s">
        <v>300</v>
      </c>
      <c r="J38" s="222" t="s">
        <v>34</v>
      </c>
      <c r="K38" s="222" t="s">
        <v>36</v>
      </c>
      <c r="L38" s="222" t="s">
        <v>36</v>
      </c>
      <c r="M38" s="222" t="s">
        <v>36</v>
      </c>
      <c r="N38" s="222" t="s">
        <v>37</v>
      </c>
      <c r="O38" s="240" t="s">
        <v>301</v>
      </c>
      <c r="P38" s="224" t="s">
        <v>36</v>
      </c>
      <c r="Q38" s="225" t="s">
        <v>122</v>
      </c>
      <c r="R38" s="226" t="str">
        <f>IFERROR(VLOOKUP(INDEX([3]Validation!$O$11:$R$14, MATCH($Q38,[3]Validation!$M$11:$M$14,0),MATCH($P38,[3]Validation!$O$9:$R$9,0)),[3]Validation!$F$10:$G$25,2,FALSE), "")</f>
        <v>High</v>
      </c>
      <c r="S38" s="249" t="s">
        <v>302</v>
      </c>
      <c r="T38" s="226" t="str">
        <f>IFERROR(VLOOKUP(INDEX([3]Validation!$O$20:$R$23, MATCH($R38,[3]Validation!$M$20:$M$23,0),MATCH(J38,[3]Validation!$O$18:$R$18,0)),v.IPCC.risk,2,FALSE), "")</f>
        <v>Low</v>
      </c>
      <c r="U38" s="226" t="str">
        <f>IFERROR(VLOOKUP(INDEX([3]Validation!$O$20:$R$23, MATCH($R38,[3]Validation!$M$20:$M$23,0),MATCH(K38,[3]Validation!$O$18:$R$18,0)),v.IPCC.risk,2,FALSE), "")</f>
        <v>High</v>
      </c>
      <c r="V38" s="226" t="str">
        <f>IFERROR(VLOOKUP(INDEX([3]Validation!$O$20:$R$23, MATCH($R38,[3]Validation!$M$20:$M$23,0),MATCH(L38,[3]Validation!$O$18:$R$18,0)),v.IPCC.risk,2,FALSE), "")</f>
        <v>High</v>
      </c>
      <c r="W38" s="226" t="str">
        <f>IFERROR(VLOOKUP(INDEX([3]Validation!$O$20:$R$23, MATCH($R38,[3]Validation!$M$20:$M$23,0),MATCH(M38,[3]Validation!$O$18:$R$18,0)),v.IPCC.risk,2,FALSE), "")</f>
        <v>High</v>
      </c>
      <c r="X38" s="226" t="str">
        <f>IFERROR(VLOOKUP(INDEX([3]Validation!$O$20:$R$23, MATCH($R38,[3]Validation!$M$20:$M$23,0),MATCH(N38,[3]Validation!$O$18:$R$18,0)),v.IPCC.risk,2,FALSE), "")</f>
        <v>Extreme</v>
      </c>
      <c r="Y38" s="226" t="s">
        <v>84</v>
      </c>
      <c r="Z38" s="243" t="s">
        <v>303</v>
      </c>
      <c r="AA38" s="233" t="s">
        <v>65</v>
      </c>
      <c r="AB38" s="244"/>
      <c r="AC38" s="245"/>
    </row>
    <row r="39" spans="1:29" s="246" customFormat="1" ht="19.5" customHeight="1" x14ac:dyDescent="0.25">
      <c r="A39" s="259" t="s">
        <v>304</v>
      </c>
      <c r="B39" s="266" t="s">
        <v>88</v>
      </c>
      <c r="C39" s="261" t="s">
        <v>141</v>
      </c>
      <c r="D39" s="261" t="s">
        <v>48</v>
      </c>
      <c r="E39" s="261"/>
      <c r="F39" s="261" t="s">
        <v>49</v>
      </c>
      <c r="G39" s="262" t="s">
        <v>305</v>
      </c>
      <c r="H39" s="263" t="s">
        <v>306</v>
      </c>
      <c r="I39" s="264" t="s">
        <v>307</v>
      </c>
      <c r="J39" s="222" t="s">
        <v>34</v>
      </c>
      <c r="K39" s="222" t="s">
        <v>34</v>
      </c>
      <c r="L39" s="222" t="s">
        <v>35</v>
      </c>
      <c r="M39" s="222" t="s">
        <v>35</v>
      </c>
      <c r="N39" s="222" t="s">
        <v>37</v>
      </c>
      <c r="O39" s="265" t="s">
        <v>308</v>
      </c>
      <c r="P39" s="224" t="s">
        <v>37</v>
      </c>
      <c r="Q39" s="225" t="s">
        <v>34</v>
      </c>
      <c r="R39" s="226" t="str">
        <f>IFERROR(VLOOKUP(INDEX(Validation!$O$11:$R$14, MATCH($Q39,Validation!$M$11:$M$14,0),MATCH($P39,Validation!$O$9:$R$9,0)),Validation!$F$10:$G$25,2,FALSE), "")</f>
        <v>Extreme</v>
      </c>
      <c r="S39" s="228" t="s">
        <v>309</v>
      </c>
      <c r="T39" s="226" t="str">
        <f>IFERROR(VLOOKUP(INDEX(Validation!$O$20:$R$23, MATCH($R39,Validation!$M$20:$M$23,0),MATCH(J39,Validation!$O$18:$R$18,0)),v.IPCC.risk,2,FALSE), "")</f>
        <v>Moderate</v>
      </c>
      <c r="U39" s="226" t="str">
        <f>IFERROR(VLOOKUP(INDEX(Validation!$O$20:$R$23, MATCH($R39,Validation!$M$20:$M$23,0),MATCH(K39,Validation!$O$18:$R$18,0)),v.IPCC.risk,2,FALSE), "")</f>
        <v>Moderate</v>
      </c>
      <c r="V39" s="226" t="str">
        <f>IFERROR(VLOOKUP(INDEX(Validation!$O$20:$R$23, MATCH($R39,Validation!$M$20:$M$23,0),MATCH(L39,Validation!$O$18:$R$18,0)),v.IPCC.risk,2,FALSE), "")</f>
        <v>High</v>
      </c>
      <c r="W39" s="226" t="str">
        <f>IFERROR(VLOOKUP(INDEX(Validation!$O$20:$R$23, MATCH($R39,Validation!$M$20:$M$23,0),MATCH(M39,Validation!$O$18:$R$18,0)),v.IPCC.risk,2,FALSE), "")</f>
        <v>High</v>
      </c>
      <c r="X39" s="226" t="str">
        <f>IFERROR(VLOOKUP(INDEX(Validation!$O$20:$R$23, MATCH($R39,Validation!$M$20:$M$23,0),MATCH(N39,Validation!$O$18:$R$18,0)),v.IPCC.risk,2,FALSE), "")</f>
        <v>Extreme</v>
      </c>
      <c r="Y39" s="226" t="s">
        <v>84</v>
      </c>
      <c r="Z39" s="228" t="s">
        <v>310</v>
      </c>
      <c r="AA39" s="226" t="s">
        <v>311</v>
      </c>
      <c r="AB39" s="228" t="s">
        <v>312</v>
      </c>
      <c r="AC39" s="245"/>
    </row>
    <row r="40" spans="1:29" s="246" customFormat="1" ht="19.5" customHeight="1" x14ac:dyDescent="0.25">
      <c r="A40" s="233" t="s">
        <v>313</v>
      </c>
      <c r="B40" s="251" t="s">
        <v>68</v>
      </c>
      <c r="C40" s="235" t="s">
        <v>184</v>
      </c>
      <c r="D40" s="235" t="s">
        <v>29</v>
      </c>
      <c r="E40" s="235" t="s">
        <v>78</v>
      </c>
      <c r="F40" s="235" t="s">
        <v>31</v>
      </c>
      <c r="G40" s="235" t="s">
        <v>314</v>
      </c>
      <c r="H40" s="237" t="s">
        <v>187</v>
      </c>
      <c r="I40" s="244" t="s">
        <v>81</v>
      </c>
      <c r="J40" s="239" t="s">
        <v>35</v>
      </c>
      <c r="K40" s="239" t="s">
        <v>35</v>
      </c>
      <c r="L40" s="239" t="s">
        <v>35</v>
      </c>
      <c r="M40" s="239" t="s">
        <v>36</v>
      </c>
      <c r="N40" s="239" t="s">
        <v>37</v>
      </c>
      <c r="O40" s="240" t="s">
        <v>315</v>
      </c>
      <c r="P40" s="241" t="s">
        <v>36</v>
      </c>
      <c r="Q40" s="241" t="s">
        <v>34</v>
      </c>
      <c r="R40" s="241" t="str">
        <f>IFERROR(VLOOKUP(INDEX([3]Validation!$O$11:$R$14, MATCH($Q40,[3]Validation!$M$11:$M$14,0),MATCH($P40,[3]Validation!$O$9:$R$9,0)),[3]Validation!$F$10:$G$25,2,FALSE), "")</f>
        <v>High</v>
      </c>
      <c r="S40" s="242" t="s">
        <v>316</v>
      </c>
      <c r="T40" s="241" t="str">
        <f>IFERROR(VLOOKUP(INDEX([3]Validation!$O$20:$R$23, MATCH($R40,[3]Validation!$M$20:$M$23,0),MATCH(J40,[3]Validation!$O$18:$R$18,0)),v.IPCC.risk,2,FALSE), "")</f>
        <v>Moderate</v>
      </c>
      <c r="U40" s="241" t="str">
        <f>IFERROR(VLOOKUP(INDEX([3]Validation!$O$20:$R$23, MATCH($R40,[3]Validation!$M$20:$M$23,0),MATCH(K40,[3]Validation!$O$18:$R$18,0)),v.IPCC.risk,2,FALSE), "")</f>
        <v>Moderate</v>
      </c>
      <c r="V40" s="241" t="str">
        <f>IFERROR(VLOOKUP(INDEX([3]Validation!$O$20:$R$23, MATCH($R40,[3]Validation!$M$20:$M$23,0),MATCH(L40,[3]Validation!$O$18:$R$18,0)),v.IPCC.risk,2,FALSE), "")</f>
        <v>Moderate</v>
      </c>
      <c r="W40" s="241" t="str">
        <f>IFERROR(VLOOKUP(INDEX([3]Validation!$O$20:$R$23, MATCH($R40,[3]Validation!$M$20:$M$23,0),MATCH(M40,[3]Validation!$O$18:$R$18,0)),v.IPCC.risk,2,FALSE), "")</f>
        <v>High</v>
      </c>
      <c r="X40" s="241" t="str">
        <f>IFERROR(VLOOKUP(INDEX([3]Validation!$O$20:$R$23, MATCH($R40,[3]Validation!$M$20:$M$23,0),MATCH(N40,[3]Validation!$O$18:$R$18,0)),v.IPCC.risk,2,FALSE), "")</f>
        <v>Extreme</v>
      </c>
      <c r="Y40" s="241" t="s">
        <v>84</v>
      </c>
      <c r="Z40" s="243" t="s">
        <v>113</v>
      </c>
      <c r="AA40" s="233" t="s">
        <v>65</v>
      </c>
      <c r="AB40" s="244" t="s">
        <v>254</v>
      </c>
      <c r="AC40" s="245"/>
    </row>
    <row r="41" spans="1:29" s="246" customFormat="1" ht="19.5" customHeight="1" x14ac:dyDescent="0.25">
      <c r="A41" s="259" t="s">
        <v>317</v>
      </c>
      <c r="B41" s="260" t="s">
        <v>183</v>
      </c>
      <c r="C41" s="261" t="s">
        <v>47</v>
      </c>
      <c r="D41" s="261" t="s">
        <v>48</v>
      </c>
      <c r="E41" s="261"/>
      <c r="F41" s="261" t="s">
        <v>49</v>
      </c>
      <c r="G41" s="262" t="s">
        <v>318</v>
      </c>
      <c r="H41" s="263" t="s">
        <v>319</v>
      </c>
      <c r="I41" s="264"/>
      <c r="J41" s="222" t="s">
        <v>34</v>
      </c>
      <c r="K41" s="222" t="s">
        <v>34</v>
      </c>
      <c r="L41" s="222" t="s">
        <v>34</v>
      </c>
      <c r="M41" s="222" t="s">
        <v>35</v>
      </c>
      <c r="N41" s="222" t="s">
        <v>36</v>
      </c>
      <c r="O41" s="265" t="s">
        <v>320</v>
      </c>
      <c r="P41" s="224" t="s">
        <v>36</v>
      </c>
      <c r="Q41" s="225" t="s">
        <v>39</v>
      </c>
      <c r="R41" s="226" t="str">
        <f>IFERROR(VLOOKUP(INDEX(Validation!$O$11:$R$14, MATCH($Q41,Validation!$M$11:$M$14,0),MATCH($P41,Validation!$O$9:$R$9,0)),Validation!$F$10:$G$25,2,FALSE), "")</f>
        <v>Extreme</v>
      </c>
      <c r="S41" s="228" t="s">
        <v>321</v>
      </c>
      <c r="T41" s="226" t="str">
        <f>IFERROR(VLOOKUP(INDEX(Validation!$O$20:$R$23, MATCH($R41,Validation!$M$20:$M$23,0),MATCH(J41,Validation!$O$18:$R$18,0)),v.IPCC.risk,2,FALSE), "")</f>
        <v>Moderate</v>
      </c>
      <c r="U41" s="226" t="str">
        <f>IFERROR(VLOOKUP(INDEX(Validation!$O$20:$R$23, MATCH($R41,Validation!$M$20:$M$23,0),MATCH(K41,Validation!$O$18:$R$18,0)),v.IPCC.risk,2,FALSE), "")</f>
        <v>Moderate</v>
      </c>
      <c r="V41" s="226" t="str">
        <f>IFERROR(VLOOKUP(INDEX(Validation!$O$20:$R$23, MATCH($R41,Validation!$M$20:$M$23,0),MATCH(L41,Validation!$O$18:$R$18,0)),v.IPCC.risk,2,FALSE), "")</f>
        <v>Moderate</v>
      </c>
      <c r="W41" s="226" t="str">
        <f>IFERROR(VLOOKUP(INDEX(Validation!$O$20:$R$23, MATCH($R41,Validation!$M$20:$M$23,0),MATCH(M41,Validation!$O$18:$R$18,0)),v.IPCC.risk,2,FALSE), "")</f>
        <v>High</v>
      </c>
      <c r="X41" s="226" t="str">
        <f>IFERROR(VLOOKUP(INDEX(Validation!$O$20:$R$23, MATCH($R41,Validation!$M$20:$M$23,0),MATCH(N41,Validation!$O$18:$R$18,0)),v.IPCC.risk,2,FALSE), "")</f>
        <v>Extreme</v>
      </c>
      <c r="Y41" s="226" t="s">
        <v>84</v>
      </c>
      <c r="Z41" s="228" t="s">
        <v>322</v>
      </c>
      <c r="AA41" s="226" t="s">
        <v>43</v>
      </c>
      <c r="AB41" s="228" t="s">
        <v>323</v>
      </c>
      <c r="AC41" s="245"/>
    </row>
    <row r="42" spans="1:29" s="246" customFormat="1" ht="19.5" customHeight="1" x14ac:dyDescent="0.25">
      <c r="A42" s="259" t="s">
        <v>324</v>
      </c>
      <c r="B42" s="260" t="s">
        <v>68</v>
      </c>
      <c r="C42" s="261" t="s">
        <v>47</v>
      </c>
      <c r="D42" s="261" t="s">
        <v>48</v>
      </c>
      <c r="E42" s="261"/>
      <c r="F42" s="261" t="s">
        <v>49</v>
      </c>
      <c r="G42" s="262" t="s">
        <v>325</v>
      </c>
      <c r="H42" s="263" t="s">
        <v>326</v>
      </c>
      <c r="I42" s="264"/>
      <c r="J42" s="222" t="s">
        <v>34</v>
      </c>
      <c r="K42" s="222" t="s">
        <v>35</v>
      </c>
      <c r="L42" s="222" t="s">
        <v>35</v>
      </c>
      <c r="M42" s="222" t="s">
        <v>36</v>
      </c>
      <c r="N42" s="222" t="s">
        <v>37</v>
      </c>
      <c r="O42" s="265" t="s">
        <v>160</v>
      </c>
      <c r="P42" s="224" t="s">
        <v>36</v>
      </c>
      <c r="Q42" s="225" t="s">
        <v>34</v>
      </c>
      <c r="R42" s="226" t="str">
        <f>IFERROR(VLOOKUP(INDEX(Validation!$O$11:$R$14, MATCH($Q42,Validation!$M$11:$M$14,0),MATCH($P42,Validation!$O$9:$R$9,0)),Validation!$F$10:$G$25,2,FALSE), "")</f>
        <v>High</v>
      </c>
      <c r="S42" s="228" t="s">
        <v>327</v>
      </c>
      <c r="T42" s="226" t="str">
        <f>IFERROR(VLOOKUP(INDEX(Validation!$O$20:$R$23, MATCH($R42,Validation!$M$20:$M$23,0),MATCH(J42,Validation!$O$18:$R$18,0)),v.IPCC.risk,2,FALSE), "")</f>
        <v>Low</v>
      </c>
      <c r="U42" s="226" t="str">
        <f>IFERROR(VLOOKUP(INDEX(Validation!$O$20:$R$23, MATCH($R42,Validation!$M$20:$M$23,0),MATCH(K42,Validation!$O$18:$R$18,0)),v.IPCC.risk,2,FALSE), "")</f>
        <v>Moderate</v>
      </c>
      <c r="V42" s="226" t="str">
        <f>IFERROR(VLOOKUP(INDEX(Validation!$O$20:$R$23, MATCH($R42,Validation!$M$20:$M$23,0),MATCH(L42,Validation!$O$18:$R$18,0)),v.IPCC.risk,2,FALSE), "")</f>
        <v>Moderate</v>
      </c>
      <c r="W42" s="226" t="str">
        <f>IFERROR(VLOOKUP(INDEX(Validation!$O$20:$R$23, MATCH($R42,Validation!$M$20:$M$23,0),MATCH(M42,Validation!$O$18:$R$18,0)),v.IPCC.risk,2,FALSE), "")</f>
        <v>High</v>
      </c>
      <c r="X42" s="226" t="str">
        <f>IFERROR(VLOOKUP(INDEX(Validation!$O$20:$R$23, MATCH($R42,Validation!$M$20:$M$23,0),MATCH(N42,Validation!$O$18:$R$18,0)),v.IPCC.risk,2,FALSE), "")</f>
        <v>Extreme</v>
      </c>
      <c r="Y42" s="226" t="s">
        <v>84</v>
      </c>
      <c r="Z42" s="228" t="s">
        <v>328</v>
      </c>
      <c r="AA42" s="226" t="s">
        <v>65</v>
      </c>
      <c r="AB42" s="228" t="s">
        <v>329</v>
      </c>
      <c r="AC42" s="245"/>
    </row>
    <row r="43" spans="1:29" s="246" customFormat="1" ht="19.5" customHeight="1" x14ac:dyDescent="0.25">
      <c r="A43" s="259" t="s">
        <v>330</v>
      </c>
      <c r="B43" s="260" t="s">
        <v>46</v>
      </c>
      <c r="C43" s="261" t="s">
        <v>141</v>
      </c>
      <c r="D43" s="261" t="s">
        <v>48</v>
      </c>
      <c r="E43" s="261"/>
      <c r="F43" s="261" t="s">
        <v>49</v>
      </c>
      <c r="G43" s="262" t="s">
        <v>331</v>
      </c>
      <c r="H43" s="263" t="s">
        <v>332</v>
      </c>
      <c r="I43" s="264" t="s">
        <v>333</v>
      </c>
      <c r="J43" s="222" t="s">
        <v>34</v>
      </c>
      <c r="K43" s="222" t="s">
        <v>35</v>
      </c>
      <c r="L43" s="222" t="s">
        <v>35</v>
      </c>
      <c r="M43" s="222" t="s">
        <v>36</v>
      </c>
      <c r="N43" s="222" t="s">
        <v>37</v>
      </c>
      <c r="O43" s="265" t="s">
        <v>334</v>
      </c>
      <c r="P43" s="224" t="s">
        <v>36</v>
      </c>
      <c r="Q43" s="225" t="s">
        <v>122</v>
      </c>
      <c r="R43" s="226" t="str">
        <f>IFERROR(VLOOKUP(INDEX(Validation!$O$11:$R$14, MATCH($Q43,Validation!$M$11:$M$14,0),MATCH($P43,Validation!$O$9:$R$9,0)),Validation!$F$10:$G$25,2,FALSE), "")</f>
        <v>High</v>
      </c>
      <c r="S43" s="228" t="s">
        <v>335</v>
      </c>
      <c r="T43" s="226" t="str">
        <f>IFERROR(VLOOKUP(INDEX(Validation!$O$20:$R$23, MATCH($R43,Validation!$M$20:$M$23,0),MATCH(J43,Validation!$O$18:$R$18,0)),v.IPCC.risk,2,FALSE), "")</f>
        <v>Low</v>
      </c>
      <c r="U43" s="226" t="str">
        <f>IFERROR(VLOOKUP(INDEX(Validation!$O$20:$R$23, MATCH($R43,Validation!$M$20:$M$23,0),MATCH(K43,Validation!$O$18:$R$18,0)),v.IPCC.risk,2,FALSE), "")</f>
        <v>Moderate</v>
      </c>
      <c r="V43" s="226" t="str">
        <f>IFERROR(VLOOKUP(INDEX(Validation!$O$20:$R$23, MATCH($R43,Validation!$M$20:$M$23,0),MATCH(L43,Validation!$O$18:$R$18,0)),v.IPCC.risk,2,FALSE), "")</f>
        <v>Moderate</v>
      </c>
      <c r="W43" s="226" t="str">
        <f>IFERROR(VLOOKUP(INDEX(Validation!$O$20:$R$23, MATCH($R43,Validation!$M$20:$M$23,0),MATCH(M43,Validation!$O$18:$R$18,0)),v.IPCC.risk,2,FALSE), "")</f>
        <v>High</v>
      </c>
      <c r="X43" s="226" t="str">
        <f>IFERROR(VLOOKUP(INDEX(Validation!$O$20:$R$23, MATCH($R43,Validation!$M$20:$M$23,0),MATCH(N43,Validation!$O$18:$R$18,0)),v.IPCC.risk,2,FALSE), "")</f>
        <v>Extreme</v>
      </c>
      <c r="Y43" s="226" t="s">
        <v>84</v>
      </c>
      <c r="Z43" s="228" t="s">
        <v>336</v>
      </c>
      <c r="AA43" s="226" t="s">
        <v>337</v>
      </c>
      <c r="AB43" s="228" t="s">
        <v>338</v>
      </c>
      <c r="AC43" s="245"/>
    </row>
    <row r="44" spans="1:29" s="246" customFormat="1" ht="19.5" customHeight="1" x14ac:dyDescent="0.25">
      <c r="A44" s="233" t="s">
        <v>339</v>
      </c>
      <c r="B44" s="248" t="s">
        <v>340</v>
      </c>
      <c r="C44" s="235" t="s">
        <v>107</v>
      </c>
      <c r="D44" s="235" t="s">
        <v>29</v>
      </c>
      <c r="E44" s="235" t="s">
        <v>212</v>
      </c>
      <c r="F44" s="235" t="s">
        <v>31</v>
      </c>
      <c r="G44" s="236" t="s">
        <v>341</v>
      </c>
      <c r="H44" s="237" t="s">
        <v>110</v>
      </c>
      <c r="I44" s="238"/>
      <c r="J44" s="222" t="s">
        <v>34</v>
      </c>
      <c r="K44" s="222" t="s">
        <v>35</v>
      </c>
      <c r="L44" s="222" t="s">
        <v>35</v>
      </c>
      <c r="M44" s="222" t="s">
        <v>36</v>
      </c>
      <c r="N44" s="222" t="s">
        <v>37</v>
      </c>
      <c r="O44" s="223" t="s">
        <v>215</v>
      </c>
      <c r="P44" s="224" t="s">
        <v>36</v>
      </c>
      <c r="Q44" s="225" t="s">
        <v>34</v>
      </c>
      <c r="R44" s="226" t="str">
        <f>IFERROR(VLOOKUP(INDEX([3]Validation!$O$11:$R$14, MATCH($Q44,[3]Validation!$M$11:$M$14,0),MATCH($P44,[3]Validation!$O$9:$R$9,0)),[3]Validation!$F$10:$G$25,2,FALSE), "")</f>
        <v>High</v>
      </c>
      <c r="S44" s="249" t="s">
        <v>342</v>
      </c>
      <c r="T44" s="226" t="str">
        <f>IFERROR(VLOOKUP(INDEX([3]Validation!$O$20:$R$23, MATCH($R44,[3]Validation!$M$20:$M$23,0),MATCH(J44,[3]Validation!$O$18:$R$18,0)),v.IPCC.risk,2,FALSE), "")</f>
        <v>Low</v>
      </c>
      <c r="U44" s="226" t="str">
        <f>IFERROR(VLOOKUP(INDEX([3]Validation!$O$20:$R$23, MATCH($R44,[3]Validation!$M$20:$M$23,0),MATCH(K44,[3]Validation!$O$18:$R$18,0)),v.IPCC.risk,2,FALSE), "")</f>
        <v>Moderate</v>
      </c>
      <c r="V44" s="226" t="str">
        <f>IFERROR(VLOOKUP(INDEX([3]Validation!$O$20:$R$23, MATCH($R44,[3]Validation!$M$20:$M$23,0),MATCH(L44,[3]Validation!$O$18:$R$18,0)),v.IPCC.risk,2,FALSE), "")</f>
        <v>Moderate</v>
      </c>
      <c r="W44" s="226" t="str">
        <f>IFERROR(VLOOKUP(INDEX([3]Validation!$O$20:$R$23, MATCH($R44,[3]Validation!$M$20:$M$23,0),MATCH(M44,[3]Validation!$O$18:$R$18,0)),v.IPCC.risk,2,FALSE), "")</f>
        <v>High</v>
      </c>
      <c r="X44" s="226" t="str">
        <f>IFERROR(VLOOKUP(INDEX([3]Validation!$O$20:$R$23, MATCH($R44,[3]Validation!$M$20:$M$23,0),MATCH(N44,[3]Validation!$O$18:$R$18,0)),v.IPCC.risk,2,FALSE), "")</f>
        <v>Extreme</v>
      </c>
      <c r="Y44" s="226" t="s">
        <v>84</v>
      </c>
      <c r="Z44" s="243" t="s">
        <v>343</v>
      </c>
      <c r="AA44" s="233" t="s">
        <v>65</v>
      </c>
      <c r="AB44" s="244" t="s">
        <v>86</v>
      </c>
      <c r="AC44" s="245"/>
    </row>
    <row r="45" spans="1:29" s="246" customFormat="1" ht="19.5" customHeight="1" x14ac:dyDescent="0.25">
      <c r="A45" s="233" t="s">
        <v>344</v>
      </c>
      <c r="B45" s="234" t="s">
        <v>174</v>
      </c>
      <c r="C45" s="235" t="s">
        <v>28</v>
      </c>
      <c r="D45" s="235" t="s">
        <v>29</v>
      </c>
      <c r="E45" s="235" t="s">
        <v>175</v>
      </c>
      <c r="F45" s="235" t="s">
        <v>49</v>
      </c>
      <c r="G45" s="236" t="s">
        <v>345</v>
      </c>
      <c r="H45" s="237" t="s">
        <v>346</v>
      </c>
      <c r="I45" s="238"/>
      <c r="J45" s="239" t="s">
        <v>34</v>
      </c>
      <c r="K45" s="239" t="s">
        <v>35</v>
      </c>
      <c r="L45" s="239" t="s">
        <v>35</v>
      </c>
      <c r="M45" s="239" t="s">
        <v>36</v>
      </c>
      <c r="N45" s="239" t="s">
        <v>37</v>
      </c>
      <c r="O45" s="240"/>
      <c r="P45" s="241" t="s">
        <v>36</v>
      </c>
      <c r="Q45" s="241" t="s">
        <v>34</v>
      </c>
      <c r="R45" s="241" t="str">
        <f>IFERROR(VLOOKUP(INDEX([3]Validation!$O$11:$R$14, MATCH($Q45,[3]Validation!$M$11:$M$14,0),MATCH($P45,[3]Validation!$O$9:$R$9,0)),[3]Validation!$F$10:$G$25,2,FALSE), "")</f>
        <v>High</v>
      </c>
      <c r="S45" s="242" t="s">
        <v>347</v>
      </c>
      <c r="T45" s="241" t="str">
        <f>IFERROR(VLOOKUP(INDEX([3]Validation!$O$20:$R$23, MATCH($R45,[3]Validation!$M$20:$M$23,0),MATCH(J45,[3]Validation!$O$18:$R$18,0)),v.IPCC.risk,2,FALSE), "")</f>
        <v>Low</v>
      </c>
      <c r="U45" s="241" t="str">
        <f>IFERROR(VLOOKUP(INDEX([3]Validation!$O$20:$R$23, MATCH($R45,[3]Validation!$M$20:$M$23,0),MATCH(K45,[3]Validation!$O$18:$R$18,0)),v.IPCC.risk,2,FALSE), "")</f>
        <v>Moderate</v>
      </c>
      <c r="V45" s="241" t="str">
        <f>IFERROR(VLOOKUP(INDEX([3]Validation!$O$20:$R$23, MATCH($R45,[3]Validation!$M$20:$M$23,0),MATCH(L45,[3]Validation!$O$18:$R$18,0)),v.IPCC.risk,2,FALSE), "")</f>
        <v>Moderate</v>
      </c>
      <c r="W45" s="241" t="str">
        <f>IFERROR(VLOOKUP(INDEX([3]Validation!$O$20:$R$23, MATCH($R45,[3]Validation!$M$20:$M$23,0),MATCH(M45,[3]Validation!$O$18:$R$18,0)),v.IPCC.risk,2,FALSE), "")</f>
        <v>High</v>
      </c>
      <c r="X45" s="241" t="str">
        <f>IFERROR(VLOOKUP(INDEX([3]Validation!$O$20:$R$23, MATCH($R45,[3]Validation!$M$20:$M$23,0),MATCH(N45,[3]Validation!$O$18:$R$18,0)),v.IPCC.risk,2,FALSE), "")</f>
        <v>Extreme</v>
      </c>
      <c r="Y45" s="241" t="s">
        <v>84</v>
      </c>
      <c r="Z45" s="243" t="s">
        <v>348</v>
      </c>
      <c r="AA45" s="233" t="s">
        <v>43</v>
      </c>
      <c r="AB45" s="244" t="s">
        <v>44</v>
      </c>
      <c r="AC45" s="245"/>
    </row>
    <row r="46" spans="1:29" s="246" customFormat="1" ht="19.5" customHeight="1" x14ac:dyDescent="0.25">
      <c r="A46" s="233" t="s">
        <v>349</v>
      </c>
      <c r="B46" s="234" t="s">
        <v>350</v>
      </c>
      <c r="C46" s="235" t="s">
        <v>107</v>
      </c>
      <c r="D46" s="235" t="s">
        <v>29</v>
      </c>
      <c r="E46" s="235" t="s">
        <v>351</v>
      </c>
      <c r="F46" s="235" t="s">
        <v>31</v>
      </c>
      <c r="G46" s="236" t="s">
        <v>352</v>
      </c>
      <c r="H46" s="237" t="s">
        <v>110</v>
      </c>
      <c r="I46" s="238" t="s">
        <v>353</v>
      </c>
      <c r="J46" s="222" t="s">
        <v>34</v>
      </c>
      <c r="K46" s="222" t="s">
        <v>35</v>
      </c>
      <c r="L46" s="222" t="s">
        <v>35</v>
      </c>
      <c r="M46" s="222" t="s">
        <v>36</v>
      </c>
      <c r="N46" s="222" t="s">
        <v>37</v>
      </c>
      <c r="O46" s="223" t="s">
        <v>354</v>
      </c>
      <c r="P46" s="224" t="s">
        <v>36</v>
      </c>
      <c r="Q46" s="225" t="s">
        <v>34</v>
      </c>
      <c r="R46" s="226" t="str">
        <f>IFERROR(VLOOKUP(INDEX([3]Validation!$O$11:$R$14, MATCH($Q46,[3]Validation!$M$11:$M$14,0),MATCH($P46,[3]Validation!$O$9:$R$9,0)),[3]Validation!$F$10:$G$25,2,FALSE), "")</f>
        <v>High</v>
      </c>
      <c r="S46" s="249" t="s">
        <v>355</v>
      </c>
      <c r="T46" s="226" t="str">
        <f>IFERROR(VLOOKUP(INDEX([3]Validation!$O$20:$R$23, MATCH($R46,[3]Validation!$M$20:$M$23,0),MATCH(J46,[3]Validation!$O$18:$R$18,0)),v.IPCC.risk,2,FALSE), "")</f>
        <v>Low</v>
      </c>
      <c r="U46" s="226" t="str">
        <f>IFERROR(VLOOKUP(INDEX([3]Validation!$O$20:$R$23, MATCH($R46,[3]Validation!$M$20:$M$23,0),MATCH(K46,[3]Validation!$O$18:$R$18,0)),v.IPCC.risk,2,FALSE), "")</f>
        <v>Moderate</v>
      </c>
      <c r="V46" s="226" t="str">
        <f>IFERROR(VLOOKUP(INDEX([3]Validation!$O$20:$R$23, MATCH($R46,[3]Validation!$M$20:$M$23,0),MATCH(L46,[3]Validation!$O$18:$R$18,0)),v.IPCC.risk,2,FALSE), "")</f>
        <v>Moderate</v>
      </c>
      <c r="W46" s="226" t="str">
        <f>IFERROR(VLOOKUP(INDEX([3]Validation!$O$20:$R$23, MATCH($R46,[3]Validation!$M$20:$M$23,0),MATCH(M46,[3]Validation!$O$18:$R$18,0)),v.IPCC.risk,2,FALSE), "")</f>
        <v>High</v>
      </c>
      <c r="X46" s="226" t="str">
        <f>IFERROR(VLOOKUP(INDEX([3]Validation!$O$20:$R$23, MATCH($R46,[3]Validation!$M$20:$M$23,0),MATCH(N46,[3]Validation!$O$18:$R$18,0)),v.IPCC.risk,2,FALSE), "")</f>
        <v>Extreme</v>
      </c>
      <c r="Y46" s="226" t="s">
        <v>84</v>
      </c>
      <c r="Z46" s="243" t="s">
        <v>356</v>
      </c>
      <c r="AA46" s="233" t="s">
        <v>43</v>
      </c>
      <c r="AB46" s="244" t="s">
        <v>357</v>
      </c>
      <c r="AC46" s="245"/>
    </row>
    <row r="47" spans="1:29" s="246" customFormat="1" ht="19.5" customHeight="1" x14ac:dyDescent="0.25">
      <c r="A47" s="233" t="s">
        <v>358</v>
      </c>
      <c r="B47" s="234" t="s">
        <v>350</v>
      </c>
      <c r="C47" s="235" t="s">
        <v>184</v>
      </c>
      <c r="D47" s="235" t="s">
        <v>29</v>
      </c>
      <c r="E47" s="235" t="s">
        <v>359</v>
      </c>
      <c r="F47" s="235" t="s">
        <v>31</v>
      </c>
      <c r="G47" s="235" t="s">
        <v>360</v>
      </c>
      <c r="H47" s="237" t="s">
        <v>262</v>
      </c>
      <c r="I47" s="238" t="s">
        <v>361</v>
      </c>
      <c r="J47" s="239" t="s">
        <v>34</v>
      </c>
      <c r="K47" s="239" t="s">
        <v>35</v>
      </c>
      <c r="L47" s="239" t="s">
        <v>35</v>
      </c>
      <c r="M47" s="239" t="s">
        <v>36</v>
      </c>
      <c r="N47" s="239" t="s">
        <v>37</v>
      </c>
      <c r="O47" s="240" t="s">
        <v>362</v>
      </c>
      <c r="P47" s="241" t="s">
        <v>36</v>
      </c>
      <c r="Q47" s="241" t="s">
        <v>34</v>
      </c>
      <c r="R47" s="241" t="str">
        <f>IFERROR(VLOOKUP(INDEX([3]Validation!$O$11:$R$14, MATCH($Q47,[3]Validation!$M$11:$M$14,0),MATCH($P47,[3]Validation!$O$9:$R$9,0)),[3]Validation!$F$10:$G$25,2,FALSE), "")</f>
        <v>High</v>
      </c>
      <c r="S47" s="242" t="s">
        <v>363</v>
      </c>
      <c r="T47" s="241" t="str">
        <f>IFERROR(VLOOKUP(INDEX([3]Validation!$O$20:$R$23, MATCH($R47,[3]Validation!$M$20:$M$23,0),MATCH(J47,[3]Validation!$O$18:$R$18,0)),v.IPCC.risk,2,FALSE), "")</f>
        <v>Low</v>
      </c>
      <c r="U47" s="241" t="str">
        <f>IFERROR(VLOOKUP(INDEX([3]Validation!$O$20:$R$23, MATCH($R47,[3]Validation!$M$20:$M$23,0),MATCH(K47,[3]Validation!$O$18:$R$18,0)),v.IPCC.risk,2,FALSE), "")</f>
        <v>Moderate</v>
      </c>
      <c r="V47" s="241" t="str">
        <f>IFERROR(VLOOKUP(INDEX([3]Validation!$O$20:$R$23, MATCH($R47,[3]Validation!$M$20:$M$23,0),MATCH(L47,[3]Validation!$O$18:$R$18,0)),v.IPCC.risk,2,FALSE), "")</f>
        <v>Moderate</v>
      </c>
      <c r="W47" s="241" t="str">
        <f>IFERROR(VLOOKUP(INDEX([3]Validation!$O$20:$R$23, MATCH($R47,[3]Validation!$M$20:$M$23,0),MATCH(M47,[3]Validation!$O$18:$R$18,0)),v.IPCC.risk,2,FALSE), "")</f>
        <v>High</v>
      </c>
      <c r="X47" s="241" t="str">
        <f>IFERROR(VLOOKUP(INDEX([3]Validation!$O$20:$R$23, MATCH($R47,[3]Validation!$M$20:$M$23,0),MATCH(N47,[3]Validation!$O$18:$R$18,0)),v.IPCC.risk,2,FALSE), "")</f>
        <v>Extreme</v>
      </c>
      <c r="Y47" s="241" t="s">
        <v>84</v>
      </c>
      <c r="Z47" s="243" t="s">
        <v>364</v>
      </c>
      <c r="AA47" s="233" t="s">
        <v>43</v>
      </c>
      <c r="AB47" s="244"/>
      <c r="AC47" s="245"/>
    </row>
    <row r="48" spans="1:29" s="246" customFormat="1" ht="19.5" customHeight="1" x14ac:dyDescent="0.25">
      <c r="A48" s="233" t="s">
        <v>365</v>
      </c>
      <c r="B48" s="234" t="s">
        <v>174</v>
      </c>
      <c r="C48" s="235" t="s">
        <v>184</v>
      </c>
      <c r="D48" s="235" t="s">
        <v>29</v>
      </c>
      <c r="E48" s="235" t="s">
        <v>194</v>
      </c>
      <c r="F48" s="235" t="s">
        <v>31</v>
      </c>
      <c r="G48" s="235" t="s">
        <v>366</v>
      </c>
      <c r="H48" s="237" t="s">
        <v>367</v>
      </c>
      <c r="I48" s="238" t="s">
        <v>368</v>
      </c>
      <c r="J48" s="239" t="s">
        <v>34</v>
      </c>
      <c r="K48" s="239" t="s">
        <v>35</v>
      </c>
      <c r="L48" s="239" t="s">
        <v>35</v>
      </c>
      <c r="M48" s="239" t="s">
        <v>36</v>
      </c>
      <c r="N48" s="239" t="s">
        <v>37</v>
      </c>
      <c r="O48" s="240" t="s">
        <v>369</v>
      </c>
      <c r="P48" s="241" t="s">
        <v>36</v>
      </c>
      <c r="Q48" s="241" t="s">
        <v>34</v>
      </c>
      <c r="R48" s="241" t="str">
        <f>IFERROR(VLOOKUP(INDEX([3]Validation!$O$11:$R$14, MATCH($Q48,[3]Validation!$M$11:$M$14,0),MATCH($P48,[3]Validation!$O$9:$R$9,0)),[3]Validation!$F$10:$G$25,2,FALSE), "")</f>
        <v>High</v>
      </c>
      <c r="S48" s="242" t="s">
        <v>370</v>
      </c>
      <c r="T48" s="241" t="str">
        <f>IFERROR(VLOOKUP(INDEX([3]Validation!$O$20:$R$23, MATCH($R48,[3]Validation!$M$20:$M$23,0),MATCH(J48,[3]Validation!$O$18:$R$18,0)),v.IPCC.risk,2,FALSE), "")</f>
        <v>Low</v>
      </c>
      <c r="U48" s="241" t="str">
        <f>IFERROR(VLOOKUP(INDEX([3]Validation!$O$20:$R$23, MATCH($R48,[3]Validation!$M$20:$M$23,0),MATCH(K48,[3]Validation!$O$18:$R$18,0)),v.IPCC.risk,2,FALSE), "")</f>
        <v>Moderate</v>
      </c>
      <c r="V48" s="241" t="str">
        <f>IFERROR(VLOOKUP(INDEX([3]Validation!$O$20:$R$23, MATCH($R48,[3]Validation!$M$20:$M$23,0),MATCH(L48,[3]Validation!$O$18:$R$18,0)),v.IPCC.risk,2,FALSE), "")</f>
        <v>Moderate</v>
      </c>
      <c r="W48" s="241" t="str">
        <f>IFERROR(VLOOKUP(INDEX([3]Validation!$O$20:$R$23, MATCH($R48,[3]Validation!$M$20:$M$23,0),MATCH(M48,[3]Validation!$O$18:$R$18,0)),v.IPCC.risk,2,FALSE), "")</f>
        <v>High</v>
      </c>
      <c r="X48" s="241" t="str">
        <f>IFERROR(VLOOKUP(INDEX([3]Validation!$O$20:$R$23, MATCH($R48,[3]Validation!$M$20:$M$23,0),MATCH(N48,[3]Validation!$O$18:$R$18,0)),v.IPCC.risk,2,FALSE), "")</f>
        <v>Extreme</v>
      </c>
      <c r="Y48" s="241" t="s">
        <v>84</v>
      </c>
      <c r="Z48" s="243" t="s">
        <v>371</v>
      </c>
      <c r="AA48" s="233" t="s">
        <v>43</v>
      </c>
      <c r="AB48" s="244"/>
      <c r="AC48" s="245"/>
    </row>
    <row r="49" spans="1:29" s="246" customFormat="1" ht="19.5" customHeight="1" x14ac:dyDescent="0.25">
      <c r="A49" s="233" t="s">
        <v>372</v>
      </c>
      <c r="B49" s="248" t="s">
        <v>259</v>
      </c>
      <c r="C49" s="235" t="s">
        <v>211</v>
      </c>
      <c r="D49" s="235" t="s">
        <v>29</v>
      </c>
      <c r="E49" s="235" t="s">
        <v>212</v>
      </c>
      <c r="F49" s="235" t="s">
        <v>31</v>
      </c>
      <c r="G49" s="236" t="s">
        <v>373</v>
      </c>
      <c r="H49" s="237" t="s">
        <v>110</v>
      </c>
      <c r="I49" s="238" t="s">
        <v>292</v>
      </c>
      <c r="J49" s="239" t="s">
        <v>34</v>
      </c>
      <c r="K49" s="239" t="s">
        <v>35</v>
      </c>
      <c r="L49" s="239" t="s">
        <v>35</v>
      </c>
      <c r="M49" s="239" t="s">
        <v>36</v>
      </c>
      <c r="N49" s="239" t="s">
        <v>37</v>
      </c>
      <c r="O49" s="240" t="s">
        <v>374</v>
      </c>
      <c r="P49" s="241" t="s">
        <v>36</v>
      </c>
      <c r="Q49" s="241" t="s">
        <v>34</v>
      </c>
      <c r="R49" s="241" t="str">
        <f>IFERROR(VLOOKUP(INDEX([3]Validation!$O$11:$R$14, MATCH($Q49,[3]Validation!$M$11:$M$14,0),MATCH($P49,[3]Validation!$O$9:$R$9,0)),[3]Validation!$F$10:$G$25,2,FALSE), "")</f>
        <v>High</v>
      </c>
      <c r="S49" s="242" t="s">
        <v>375</v>
      </c>
      <c r="T49" s="241" t="str">
        <f>IFERROR(VLOOKUP(INDEX([3]Validation!$O$20:$R$23, MATCH($R49,[3]Validation!$M$20:$M$23,0),MATCH(J49,[3]Validation!$O$18:$R$18,0)),v.IPCC.risk,2,FALSE), "")</f>
        <v>Low</v>
      </c>
      <c r="U49" s="241" t="str">
        <f>IFERROR(VLOOKUP(INDEX([3]Validation!$O$20:$R$23, MATCH($R49,[3]Validation!$M$20:$M$23,0),MATCH(K49,[3]Validation!$O$18:$R$18,0)),v.IPCC.risk,2,FALSE), "")</f>
        <v>Moderate</v>
      </c>
      <c r="V49" s="241" t="str">
        <f>IFERROR(VLOOKUP(INDEX([3]Validation!$O$20:$R$23, MATCH($R49,[3]Validation!$M$20:$M$23,0),MATCH(L49,[3]Validation!$O$18:$R$18,0)),v.IPCC.risk,2,FALSE), "")</f>
        <v>Moderate</v>
      </c>
      <c r="W49" s="241" t="str">
        <f>IFERROR(VLOOKUP(INDEX([3]Validation!$O$20:$R$23, MATCH($R49,[3]Validation!$M$20:$M$23,0),MATCH(M49,[3]Validation!$O$18:$R$18,0)),v.IPCC.risk,2,FALSE), "")</f>
        <v>High</v>
      </c>
      <c r="X49" s="241" t="str">
        <f>IFERROR(VLOOKUP(INDEX([3]Validation!$O$20:$R$23, MATCH($R49,[3]Validation!$M$20:$M$23,0),MATCH(N49,[3]Validation!$O$18:$R$18,0)),v.IPCC.risk,2,FALSE), "")</f>
        <v>Extreme</v>
      </c>
      <c r="Y49" s="241" t="s">
        <v>84</v>
      </c>
      <c r="Z49" s="243" t="s">
        <v>376</v>
      </c>
      <c r="AA49" s="233" t="s">
        <v>43</v>
      </c>
      <c r="AB49" s="244" t="s">
        <v>357</v>
      </c>
      <c r="AC49" s="245"/>
    </row>
    <row r="50" spans="1:29" s="246" customFormat="1" ht="19.5" customHeight="1" x14ac:dyDescent="0.25">
      <c r="A50" s="233" t="s">
        <v>377</v>
      </c>
      <c r="B50" s="234" t="s">
        <v>27</v>
      </c>
      <c r="C50" s="235" t="s">
        <v>211</v>
      </c>
      <c r="D50" s="235" t="s">
        <v>29</v>
      </c>
      <c r="E50" s="235" t="s">
        <v>359</v>
      </c>
      <c r="F50" s="235" t="s">
        <v>31</v>
      </c>
      <c r="G50" s="236" t="s">
        <v>378</v>
      </c>
      <c r="H50" s="237" t="s">
        <v>379</v>
      </c>
      <c r="I50" s="238" t="s">
        <v>380</v>
      </c>
      <c r="J50" s="239" t="s">
        <v>34</v>
      </c>
      <c r="K50" s="239" t="s">
        <v>35</v>
      </c>
      <c r="L50" s="239" t="s">
        <v>35</v>
      </c>
      <c r="M50" s="239" t="s">
        <v>36</v>
      </c>
      <c r="N50" s="239" t="s">
        <v>37</v>
      </c>
      <c r="O50" s="240" t="s">
        <v>381</v>
      </c>
      <c r="P50" s="241" t="s">
        <v>36</v>
      </c>
      <c r="Q50" s="241" t="s">
        <v>34</v>
      </c>
      <c r="R50" s="241" t="str">
        <f>IFERROR(VLOOKUP(INDEX([3]Validation!$O$11:$R$14, MATCH($Q50,[3]Validation!$M$11:$M$14,0),MATCH($P50,[3]Validation!$O$9:$R$9,0)),[3]Validation!$F$10:$G$25,2,FALSE), "")</f>
        <v>High</v>
      </c>
      <c r="S50" s="242" t="s">
        <v>382</v>
      </c>
      <c r="T50" s="241" t="str">
        <f>IFERROR(VLOOKUP(INDEX([3]Validation!$O$20:$R$23, MATCH($R50,[3]Validation!$M$20:$M$23,0),MATCH(J50,[3]Validation!$O$18:$R$18,0)),v.IPCC.risk,2,FALSE), "")</f>
        <v>Low</v>
      </c>
      <c r="U50" s="241" t="str">
        <f>IFERROR(VLOOKUP(INDEX([3]Validation!$O$20:$R$23, MATCH($R50,[3]Validation!$M$20:$M$23,0),MATCH(K50,[3]Validation!$O$18:$R$18,0)),v.IPCC.risk,2,FALSE), "")</f>
        <v>Moderate</v>
      </c>
      <c r="V50" s="241" t="str">
        <f>IFERROR(VLOOKUP(INDEX([3]Validation!$O$20:$R$23, MATCH($R50,[3]Validation!$M$20:$M$23,0),MATCH(L50,[3]Validation!$O$18:$R$18,0)),v.IPCC.risk,2,FALSE), "")</f>
        <v>Moderate</v>
      </c>
      <c r="W50" s="241" t="str">
        <f>IFERROR(VLOOKUP(INDEX([3]Validation!$O$20:$R$23, MATCH($R50,[3]Validation!$M$20:$M$23,0),MATCH(M50,[3]Validation!$O$18:$R$18,0)),v.IPCC.risk,2,FALSE), "")</f>
        <v>High</v>
      </c>
      <c r="X50" s="241" t="str">
        <f>IFERROR(VLOOKUP(INDEX([3]Validation!$O$20:$R$23, MATCH($R50,[3]Validation!$M$20:$M$23,0),MATCH(N50,[3]Validation!$O$18:$R$18,0)),v.IPCC.risk,2,FALSE), "")</f>
        <v>Extreme</v>
      </c>
      <c r="Y50" s="241" t="s">
        <v>124</v>
      </c>
      <c r="Z50" s="243" t="s">
        <v>383</v>
      </c>
      <c r="AA50" s="233" t="s">
        <v>43</v>
      </c>
      <c r="AB50" s="244" t="s">
        <v>384</v>
      </c>
      <c r="AC50" s="245"/>
    </row>
    <row r="51" spans="1:29" ht="19.5" customHeight="1" x14ac:dyDescent="0.25">
      <c r="A51" s="233" t="s">
        <v>385</v>
      </c>
      <c r="B51" s="234" t="s">
        <v>174</v>
      </c>
      <c r="C51" s="235" t="s">
        <v>116</v>
      </c>
      <c r="D51" s="235" t="s">
        <v>29</v>
      </c>
      <c r="E51" s="235" t="s">
        <v>175</v>
      </c>
      <c r="F51" s="235" t="s">
        <v>49</v>
      </c>
      <c r="G51" s="236" t="s">
        <v>386</v>
      </c>
      <c r="H51" s="237" t="s">
        <v>387</v>
      </c>
      <c r="I51" s="238"/>
      <c r="J51" s="222" t="s">
        <v>34</v>
      </c>
      <c r="K51" s="222" t="s">
        <v>35</v>
      </c>
      <c r="L51" s="222" t="s">
        <v>35</v>
      </c>
      <c r="M51" s="222" t="s">
        <v>36</v>
      </c>
      <c r="N51" s="222" t="s">
        <v>37</v>
      </c>
      <c r="O51" s="252" t="s">
        <v>388</v>
      </c>
      <c r="P51" s="224" t="s">
        <v>36</v>
      </c>
      <c r="Q51" s="225" t="s">
        <v>34</v>
      </c>
      <c r="R51" s="226" t="str">
        <f>IFERROR(VLOOKUP(INDEX([3]Validation!$O$11:$R$14, MATCH($Q51,[3]Validation!$M$11:$M$14,0),MATCH($P51,[3]Validation!$O$9:$R$9,0)),[3]Validation!$F$10:$G$25,2,FALSE), "")</f>
        <v>High</v>
      </c>
      <c r="S51" s="249" t="s">
        <v>389</v>
      </c>
      <c r="T51" s="226" t="str">
        <f>IFERROR(VLOOKUP(INDEX([3]Validation!$O$20:$R$23, MATCH($R51,[3]Validation!$M$20:$M$23,0),MATCH(J51,[3]Validation!$O$18:$R$18,0)),v.IPCC.risk,2,FALSE), "")</f>
        <v>Low</v>
      </c>
      <c r="U51" s="226" t="str">
        <f>IFERROR(VLOOKUP(INDEX([3]Validation!$O$20:$R$23, MATCH($R51,[3]Validation!$M$20:$M$23,0),MATCH(K51,[3]Validation!$O$18:$R$18,0)),v.IPCC.risk,2,FALSE), "")</f>
        <v>Moderate</v>
      </c>
      <c r="V51" s="226" t="str">
        <f>IFERROR(VLOOKUP(INDEX([3]Validation!$O$20:$R$23, MATCH($R51,[3]Validation!$M$20:$M$23,0),MATCH(L51,[3]Validation!$O$18:$R$18,0)),v.IPCC.risk,2,FALSE), "")</f>
        <v>Moderate</v>
      </c>
      <c r="W51" s="226" t="str">
        <f>IFERROR(VLOOKUP(INDEX([3]Validation!$O$20:$R$23, MATCH($R51,[3]Validation!$M$20:$M$23,0),MATCH(M51,[3]Validation!$O$18:$R$18,0)),v.IPCC.risk,2,FALSE), "")</f>
        <v>High</v>
      </c>
      <c r="X51" s="226" t="str">
        <f>IFERROR(VLOOKUP(INDEX([3]Validation!$O$20:$R$23, MATCH($R51,[3]Validation!$M$20:$M$23,0),MATCH(N51,[3]Validation!$O$18:$R$18,0)),v.IPCC.risk,2,FALSE), "")</f>
        <v>Extreme</v>
      </c>
      <c r="Y51" s="226" t="s">
        <v>84</v>
      </c>
      <c r="Z51" s="243" t="s">
        <v>390</v>
      </c>
      <c r="AA51" s="233" t="s">
        <v>43</v>
      </c>
      <c r="AB51" s="244"/>
      <c r="AC51" s="216"/>
    </row>
    <row r="52" spans="1:29" ht="19.5" customHeight="1" x14ac:dyDescent="0.25">
      <c r="A52" s="233" t="s">
        <v>391</v>
      </c>
      <c r="B52" s="253" t="s">
        <v>392</v>
      </c>
      <c r="C52" s="235" t="s">
        <v>28</v>
      </c>
      <c r="D52" s="235" t="s">
        <v>29</v>
      </c>
      <c r="E52" s="235" t="s">
        <v>351</v>
      </c>
      <c r="F52" s="235" t="s">
        <v>49</v>
      </c>
      <c r="G52" s="236" t="s">
        <v>393</v>
      </c>
      <c r="H52" s="237" t="s">
        <v>214</v>
      </c>
      <c r="I52" s="238"/>
      <c r="J52" s="239" t="s">
        <v>34</v>
      </c>
      <c r="K52" s="239" t="s">
        <v>35</v>
      </c>
      <c r="L52" s="239" t="s">
        <v>35</v>
      </c>
      <c r="M52" s="239" t="s">
        <v>36</v>
      </c>
      <c r="N52" s="239" t="s">
        <v>37</v>
      </c>
      <c r="O52" s="240" t="s">
        <v>394</v>
      </c>
      <c r="P52" s="241" t="s">
        <v>36</v>
      </c>
      <c r="Q52" s="241" t="s">
        <v>34</v>
      </c>
      <c r="R52" s="241" t="str">
        <f>IFERROR(VLOOKUP(INDEX([3]Validation!$O$11:$R$14, MATCH($Q52,[3]Validation!$M$11:$M$14,0),MATCH($P52,[3]Validation!$O$9:$R$9,0)),[3]Validation!$F$10:$G$25,2,FALSE), "")</f>
        <v>High</v>
      </c>
      <c r="S52" s="242" t="s">
        <v>395</v>
      </c>
      <c r="T52" s="241" t="str">
        <f>IFERROR(VLOOKUP(INDEX([3]Validation!$O$20:$R$23, MATCH($R52,[3]Validation!$M$20:$M$23,0),MATCH(J52,[3]Validation!$O$18:$R$18,0)),v.IPCC.risk,2,FALSE), "")</f>
        <v>Low</v>
      </c>
      <c r="U52" s="241" t="str">
        <f>IFERROR(VLOOKUP(INDEX([3]Validation!$O$20:$R$23, MATCH($R52,[3]Validation!$M$20:$M$23,0),MATCH(K52,[3]Validation!$O$18:$R$18,0)),v.IPCC.risk,2,FALSE), "")</f>
        <v>Moderate</v>
      </c>
      <c r="V52" s="241" t="str">
        <f>IFERROR(VLOOKUP(INDEX([3]Validation!$O$20:$R$23, MATCH($R52,[3]Validation!$M$20:$M$23,0),MATCH(L52,[3]Validation!$O$18:$R$18,0)),v.IPCC.risk,2,FALSE), "")</f>
        <v>Moderate</v>
      </c>
      <c r="W52" s="241" t="str">
        <f>IFERROR(VLOOKUP(INDEX([3]Validation!$O$20:$R$23, MATCH($R52,[3]Validation!$M$20:$M$23,0),MATCH(M52,[3]Validation!$O$18:$R$18,0)),v.IPCC.risk,2,FALSE), "")</f>
        <v>High</v>
      </c>
      <c r="X52" s="241" t="str">
        <f>IFERROR(VLOOKUP(INDEX([3]Validation!$O$20:$R$23, MATCH($R52,[3]Validation!$M$20:$M$23,0),MATCH(N52,[3]Validation!$O$18:$R$18,0)),v.IPCC.risk,2,FALSE), "")</f>
        <v>Extreme</v>
      </c>
      <c r="Y52" s="241" t="s">
        <v>84</v>
      </c>
      <c r="Z52" s="243" t="s">
        <v>396</v>
      </c>
      <c r="AA52" s="233" t="s">
        <v>43</v>
      </c>
      <c r="AB52" s="244" t="s">
        <v>44</v>
      </c>
      <c r="AC52" s="216"/>
    </row>
    <row r="53" spans="1:29" ht="19.5" customHeight="1" x14ac:dyDescent="0.25">
      <c r="A53" s="233" t="s">
        <v>397</v>
      </c>
      <c r="B53" s="248" t="s">
        <v>259</v>
      </c>
      <c r="C53" s="235" t="s">
        <v>107</v>
      </c>
      <c r="D53" s="235" t="s">
        <v>29</v>
      </c>
      <c r="E53" s="235" t="s">
        <v>212</v>
      </c>
      <c r="F53" s="235" t="s">
        <v>31</v>
      </c>
      <c r="G53" s="236" t="s">
        <v>398</v>
      </c>
      <c r="H53" s="237" t="s">
        <v>110</v>
      </c>
      <c r="I53" s="238" t="s">
        <v>292</v>
      </c>
      <c r="J53" s="222" t="s">
        <v>34</v>
      </c>
      <c r="K53" s="222" t="s">
        <v>35</v>
      </c>
      <c r="L53" s="222" t="s">
        <v>35</v>
      </c>
      <c r="M53" s="222" t="s">
        <v>36</v>
      </c>
      <c r="N53" s="222" t="s">
        <v>37</v>
      </c>
      <c r="O53" s="223" t="s">
        <v>399</v>
      </c>
      <c r="P53" s="224" t="s">
        <v>36</v>
      </c>
      <c r="Q53" s="225" t="s">
        <v>34</v>
      </c>
      <c r="R53" s="226" t="str">
        <f>IFERROR(VLOOKUP(INDEX([3]Validation!$O$11:$R$14, MATCH($Q53,[3]Validation!$M$11:$M$14,0),MATCH($P53,[3]Validation!$O$9:$R$9,0)),[3]Validation!$F$10:$G$25,2,FALSE), "")</f>
        <v>High</v>
      </c>
      <c r="S53" s="249" t="s">
        <v>400</v>
      </c>
      <c r="T53" s="226" t="str">
        <f>IFERROR(VLOOKUP(INDEX([3]Validation!$O$20:$R$23, MATCH($R53,[3]Validation!$M$20:$M$23,0),MATCH(J53,[3]Validation!$O$18:$R$18,0)),v.IPCC.risk,2,FALSE), "")</f>
        <v>Low</v>
      </c>
      <c r="U53" s="226" t="str">
        <f>IFERROR(VLOOKUP(INDEX([3]Validation!$O$20:$R$23, MATCH($R53,[3]Validation!$M$20:$M$23,0),MATCH(K53,[3]Validation!$O$18:$R$18,0)),v.IPCC.risk,2,FALSE), "")</f>
        <v>Moderate</v>
      </c>
      <c r="V53" s="226" t="str">
        <f>IFERROR(VLOOKUP(INDEX([3]Validation!$O$20:$R$23, MATCH($R53,[3]Validation!$M$20:$M$23,0),MATCH(L53,[3]Validation!$O$18:$R$18,0)),v.IPCC.risk,2,FALSE), "")</f>
        <v>Moderate</v>
      </c>
      <c r="W53" s="226" t="str">
        <f>IFERROR(VLOOKUP(INDEX([3]Validation!$O$20:$R$23, MATCH($R53,[3]Validation!$M$20:$M$23,0),MATCH(M53,[3]Validation!$O$18:$R$18,0)),v.IPCC.risk,2,FALSE), "")</f>
        <v>High</v>
      </c>
      <c r="X53" s="226" t="str">
        <f>IFERROR(VLOOKUP(INDEX([3]Validation!$O$20:$R$23, MATCH($R53,[3]Validation!$M$20:$M$23,0),MATCH(N53,[3]Validation!$O$18:$R$18,0)),v.IPCC.risk,2,FALSE), "")</f>
        <v>Extreme</v>
      </c>
      <c r="Y53" s="226" t="s">
        <v>84</v>
      </c>
      <c r="Z53" s="243" t="s">
        <v>113</v>
      </c>
      <c r="AA53" s="233" t="s">
        <v>43</v>
      </c>
      <c r="AB53" s="244" t="s">
        <v>357</v>
      </c>
      <c r="AC53" s="216"/>
    </row>
    <row r="54" spans="1:29" ht="19.5" customHeight="1" x14ac:dyDescent="0.25">
      <c r="A54" s="259" t="s">
        <v>401</v>
      </c>
      <c r="B54" s="266" t="s">
        <v>88</v>
      </c>
      <c r="C54" s="261" t="s">
        <v>58</v>
      </c>
      <c r="D54" s="261" t="s">
        <v>48</v>
      </c>
      <c r="E54" s="261" t="s">
        <v>402</v>
      </c>
      <c r="F54" s="261" t="s">
        <v>49</v>
      </c>
      <c r="G54" s="262" t="s">
        <v>403</v>
      </c>
      <c r="H54" s="263" t="s">
        <v>404</v>
      </c>
      <c r="I54" s="264"/>
      <c r="J54" s="222" t="s">
        <v>34</v>
      </c>
      <c r="K54" s="222" t="s">
        <v>35</v>
      </c>
      <c r="L54" s="222" t="s">
        <v>35</v>
      </c>
      <c r="M54" s="222" t="s">
        <v>36</v>
      </c>
      <c r="N54" s="222" t="s">
        <v>37</v>
      </c>
      <c r="O54" s="265" t="s">
        <v>405</v>
      </c>
      <c r="P54" s="224" t="s">
        <v>36</v>
      </c>
      <c r="Q54" s="225" t="s">
        <v>34</v>
      </c>
      <c r="R54" s="226" t="str">
        <f>IFERROR(VLOOKUP(INDEX(Validation!$O$11:$R$14, MATCH($Q54,Validation!$M$11:$M$14,0),MATCH($P54,Validation!$O$9:$R$9,0)),Validation!$F$10:$G$25,2,FALSE), "")</f>
        <v>High</v>
      </c>
      <c r="S54" s="228" t="s">
        <v>406</v>
      </c>
      <c r="T54" s="226" t="str">
        <f>IFERROR(VLOOKUP(INDEX(Validation!$O$20:$R$23, MATCH($R54,Validation!$M$20:$M$23,0),MATCH(J54,Validation!$O$18:$R$18,0)),v.IPCC.risk,2,FALSE), "")</f>
        <v>Low</v>
      </c>
      <c r="U54" s="226" t="str">
        <f>IFERROR(VLOOKUP(INDEX(Validation!$O$20:$R$23, MATCH($R54,Validation!$M$20:$M$23,0),MATCH(K54,Validation!$O$18:$R$18,0)),v.IPCC.risk,2,FALSE), "")</f>
        <v>Moderate</v>
      </c>
      <c r="V54" s="226" t="str">
        <f>IFERROR(VLOOKUP(INDEX(Validation!$O$20:$R$23, MATCH($R54,Validation!$M$20:$M$23,0),MATCH(L54,Validation!$O$18:$R$18,0)),v.IPCC.risk,2,FALSE), "")</f>
        <v>Moderate</v>
      </c>
      <c r="W54" s="226" t="str">
        <f>IFERROR(VLOOKUP(INDEX(Validation!$O$20:$R$23, MATCH($R54,Validation!$M$20:$M$23,0),MATCH(M54,Validation!$O$18:$R$18,0)),v.IPCC.risk,2,FALSE), "")</f>
        <v>High</v>
      </c>
      <c r="X54" s="226" t="str">
        <f>IFERROR(VLOOKUP(INDEX(Validation!$O$20:$R$23, MATCH($R54,Validation!$M$20:$M$23,0),MATCH(N54,Validation!$O$18:$R$18,0)),v.IPCC.risk,2,FALSE), "")</f>
        <v>Extreme</v>
      </c>
      <c r="Y54" s="226" t="s">
        <v>84</v>
      </c>
      <c r="Z54" s="228" t="s">
        <v>132</v>
      </c>
      <c r="AA54" s="226" t="s">
        <v>65</v>
      </c>
      <c r="AB54" s="228"/>
      <c r="AC54" s="216"/>
    </row>
    <row r="55" spans="1:29" ht="19.5" customHeight="1" x14ac:dyDescent="0.25">
      <c r="A55" s="233" t="s">
        <v>407</v>
      </c>
      <c r="B55" s="247" t="s">
        <v>115</v>
      </c>
      <c r="C55" s="235" t="s">
        <v>28</v>
      </c>
      <c r="D55" s="235" t="s">
        <v>29</v>
      </c>
      <c r="E55" s="235" t="s">
        <v>117</v>
      </c>
      <c r="F55" s="235" t="s">
        <v>31</v>
      </c>
      <c r="G55" s="236" t="s">
        <v>408</v>
      </c>
      <c r="H55" s="237" t="s">
        <v>119</v>
      </c>
      <c r="I55" s="244" t="s">
        <v>120</v>
      </c>
      <c r="J55" s="239" t="s">
        <v>34</v>
      </c>
      <c r="K55" s="239" t="s">
        <v>34</v>
      </c>
      <c r="L55" s="239" t="s">
        <v>35</v>
      </c>
      <c r="M55" s="239" t="s">
        <v>36</v>
      </c>
      <c r="N55" s="239" t="s">
        <v>37</v>
      </c>
      <c r="O55" s="240" t="s">
        <v>409</v>
      </c>
      <c r="P55" s="241" t="s">
        <v>36</v>
      </c>
      <c r="Q55" s="241" t="s">
        <v>122</v>
      </c>
      <c r="R55" s="241" t="str">
        <f>IFERROR(VLOOKUP(INDEX([3]Validation!$O$11:$R$14, MATCH($Q55,[3]Validation!$M$11:$M$14,0),MATCH($P55,[3]Validation!$O$9:$R$9,0)),[3]Validation!$F$10:$G$25,2,FALSE), "")</f>
        <v>High</v>
      </c>
      <c r="S55" s="242" t="s">
        <v>410</v>
      </c>
      <c r="T55" s="241" t="str">
        <f>IFERROR(VLOOKUP(INDEX([3]Validation!$O$20:$R$23, MATCH($R55,[3]Validation!$M$20:$M$23,0),MATCH(J55,[3]Validation!$O$18:$R$18,0)),v.IPCC.risk,2,FALSE), "")</f>
        <v>Low</v>
      </c>
      <c r="U55" s="241" t="str">
        <f>IFERROR(VLOOKUP(INDEX([3]Validation!$O$20:$R$23, MATCH($R55,[3]Validation!$M$20:$M$23,0),MATCH(K55,[3]Validation!$O$18:$R$18,0)),v.IPCC.risk,2,FALSE), "")</f>
        <v>Low</v>
      </c>
      <c r="V55" s="241" t="str">
        <f>IFERROR(VLOOKUP(INDEX([3]Validation!$O$20:$R$23, MATCH($R55,[3]Validation!$M$20:$M$23,0),MATCH(L55,[3]Validation!$O$18:$R$18,0)),v.IPCC.risk,2,FALSE), "")</f>
        <v>Moderate</v>
      </c>
      <c r="W55" s="241" t="str">
        <f>IFERROR(VLOOKUP(INDEX([3]Validation!$O$20:$R$23, MATCH($R55,[3]Validation!$M$20:$M$23,0),MATCH(M55,[3]Validation!$O$18:$R$18,0)),v.IPCC.risk,2,FALSE), "")</f>
        <v>High</v>
      </c>
      <c r="X55" s="241" t="str">
        <f>IFERROR(VLOOKUP(INDEX([3]Validation!$O$20:$R$23, MATCH($R55,[3]Validation!$M$20:$M$23,0),MATCH(N55,[3]Validation!$O$18:$R$18,0)),v.IPCC.risk,2,FALSE), "")</f>
        <v>Extreme</v>
      </c>
      <c r="Y55" s="241" t="s">
        <v>124</v>
      </c>
      <c r="Z55" s="243" t="s">
        <v>411</v>
      </c>
      <c r="AA55" s="233" t="s">
        <v>65</v>
      </c>
      <c r="AB55" s="244" t="s">
        <v>126</v>
      </c>
      <c r="AC55" s="216"/>
    </row>
    <row r="56" spans="1:29" ht="19.5" customHeight="1" x14ac:dyDescent="0.25">
      <c r="A56" s="233" t="s">
        <v>412</v>
      </c>
      <c r="B56" s="253" t="s">
        <v>392</v>
      </c>
      <c r="C56" s="235" t="s">
        <v>116</v>
      </c>
      <c r="D56" s="235" t="s">
        <v>29</v>
      </c>
      <c r="E56" s="235" t="s">
        <v>351</v>
      </c>
      <c r="F56" s="235" t="s">
        <v>49</v>
      </c>
      <c r="G56" s="236" t="s">
        <v>413</v>
      </c>
      <c r="H56" s="237" t="s">
        <v>414</v>
      </c>
      <c r="I56" s="238"/>
      <c r="J56" s="222" t="s">
        <v>34</v>
      </c>
      <c r="K56" s="222" t="s">
        <v>34</v>
      </c>
      <c r="L56" s="222" t="s">
        <v>34</v>
      </c>
      <c r="M56" s="222" t="s">
        <v>36</v>
      </c>
      <c r="N56" s="222" t="s">
        <v>37</v>
      </c>
      <c r="O56" s="240" t="s">
        <v>415</v>
      </c>
      <c r="P56" s="224" t="s">
        <v>36</v>
      </c>
      <c r="Q56" s="225" t="s">
        <v>122</v>
      </c>
      <c r="R56" s="226" t="str">
        <f>IFERROR(VLOOKUP(INDEX([3]Validation!$O$11:$R$14, MATCH($Q56,[3]Validation!$M$11:$M$14,0),MATCH($P56,[3]Validation!$O$9:$R$9,0)),[3]Validation!$F$10:$G$25,2,FALSE), "")</f>
        <v>High</v>
      </c>
      <c r="S56" s="249" t="s">
        <v>416</v>
      </c>
      <c r="T56" s="226" t="str">
        <f>IFERROR(VLOOKUP(INDEX([3]Validation!$O$20:$R$23, MATCH($R56,[3]Validation!$M$20:$M$23,0),MATCH(J56,[3]Validation!$O$18:$R$18,0)),v.IPCC.risk,2,FALSE), "")</f>
        <v>Low</v>
      </c>
      <c r="U56" s="226" t="str">
        <f>IFERROR(VLOOKUP(INDEX([3]Validation!$O$20:$R$23, MATCH($R56,[3]Validation!$M$20:$M$23,0),MATCH(K56,[3]Validation!$O$18:$R$18,0)),v.IPCC.risk,2,FALSE), "")</f>
        <v>Low</v>
      </c>
      <c r="V56" s="226" t="str">
        <f>IFERROR(VLOOKUP(INDEX([3]Validation!$O$20:$R$23, MATCH($R56,[3]Validation!$M$20:$M$23,0),MATCH(L56,[3]Validation!$O$18:$R$18,0)),v.IPCC.risk,2,FALSE), "")</f>
        <v>Low</v>
      </c>
      <c r="W56" s="226" t="str">
        <f>IFERROR(VLOOKUP(INDEX([3]Validation!$O$20:$R$23, MATCH($R56,[3]Validation!$M$20:$M$23,0),MATCH(M56,[3]Validation!$O$18:$R$18,0)),v.IPCC.risk,2,FALSE), "")</f>
        <v>High</v>
      </c>
      <c r="X56" s="226" t="str">
        <f>IFERROR(VLOOKUP(INDEX([3]Validation!$O$20:$R$23, MATCH($R56,[3]Validation!$M$20:$M$23,0),MATCH(N56,[3]Validation!$O$18:$R$18,0)),v.IPCC.risk,2,FALSE), "")</f>
        <v>Extreme</v>
      </c>
      <c r="Y56" s="226" t="s">
        <v>84</v>
      </c>
      <c r="Z56" s="243" t="s">
        <v>113</v>
      </c>
      <c r="AA56" s="233" t="s">
        <v>43</v>
      </c>
      <c r="AB56" s="244" t="s">
        <v>417</v>
      </c>
      <c r="AC56" s="216"/>
    </row>
    <row r="57" spans="1:29" ht="19.5" customHeight="1" x14ac:dyDescent="0.25">
      <c r="A57" s="233" t="s">
        <v>418</v>
      </c>
      <c r="B57" s="234" t="s">
        <v>174</v>
      </c>
      <c r="C57" s="235" t="s">
        <v>211</v>
      </c>
      <c r="D57" s="235" t="s">
        <v>29</v>
      </c>
      <c r="E57" s="235" t="s">
        <v>175</v>
      </c>
      <c r="F57" s="235" t="s">
        <v>31</v>
      </c>
      <c r="G57" s="236" t="s">
        <v>419</v>
      </c>
      <c r="H57" s="237" t="s">
        <v>346</v>
      </c>
      <c r="I57" s="238" t="s">
        <v>420</v>
      </c>
      <c r="J57" s="239" t="s">
        <v>34</v>
      </c>
      <c r="K57" s="239" t="s">
        <v>35</v>
      </c>
      <c r="L57" s="239" t="s">
        <v>35</v>
      </c>
      <c r="M57" s="239" t="s">
        <v>36</v>
      </c>
      <c r="N57" s="239" t="s">
        <v>37</v>
      </c>
      <c r="O57" s="240" t="s">
        <v>421</v>
      </c>
      <c r="P57" s="241" t="s">
        <v>36</v>
      </c>
      <c r="Q57" s="241" t="s">
        <v>39</v>
      </c>
      <c r="R57" s="241" t="str">
        <f>IFERROR(VLOOKUP(INDEX([3]Validation!$O$11:$R$14, MATCH($Q57,[3]Validation!$M$11:$M$14,0),MATCH($P57,[3]Validation!$O$9:$R$9,0)),[3]Validation!$F$10:$G$25,2,FALSE), "")</f>
        <v>Extreme</v>
      </c>
      <c r="S57" s="242" t="s">
        <v>422</v>
      </c>
      <c r="T57" s="241" t="str">
        <f>IFERROR(VLOOKUP(INDEX([3]Validation!$O$20:$R$23, MATCH($R57,[3]Validation!$M$20:$M$23,0),MATCH(J57,[3]Validation!$O$18:$R$18,0)),v.IPCC.risk,2,FALSE), "")</f>
        <v>Moderate</v>
      </c>
      <c r="U57" s="241" t="str">
        <f>IFERROR(VLOOKUP(INDEX([3]Validation!$O$20:$R$23, MATCH($R57,[3]Validation!$M$20:$M$23,0),MATCH(K57,[3]Validation!$O$18:$R$18,0)),v.IPCC.risk,2,FALSE), "")</f>
        <v>High</v>
      </c>
      <c r="V57" s="241" t="str">
        <f>IFERROR(VLOOKUP(INDEX([3]Validation!$O$20:$R$23, MATCH($R57,[3]Validation!$M$20:$M$23,0),MATCH(L57,[3]Validation!$O$18:$R$18,0)),v.IPCC.risk,2,FALSE), "")</f>
        <v>High</v>
      </c>
      <c r="W57" s="241" t="str">
        <f>IFERROR(VLOOKUP(INDEX([3]Validation!$O$20:$R$23, MATCH($R57,[3]Validation!$M$20:$M$23,0),MATCH(M57,[3]Validation!$O$18:$R$18,0)),v.IPCC.risk,2,FALSE), "")</f>
        <v>Extreme</v>
      </c>
      <c r="X57" s="241" t="str">
        <f>IFERROR(VLOOKUP(INDEX([3]Validation!$O$20:$R$23, MATCH($R57,[3]Validation!$M$20:$M$23,0),MATCH(N57,[3]Validation!$O$18:$R$18,0)),v.IPCC.risk,2,FALSE), "")</f>
        <v>Extreme</v>
      </c>
      <c r="Y57" s="241" t="s">
        <v>35</v>
      </c>
      <c r="Z57" s="243" t="s">
        <v>423</v>
      </c>
      <c r="AA57" s="233" t="s">
        <v>43</v>
      </c>
      <c r="AB57" s="244" t="s">
        <v>44</v>
      </c>
      <c r="AC57" s="216"/>
    </row>
    <row r="58" spans="1:29" ht="19.5" customHeight="1" x14ac:dyDescent="0.25">
      <c r="A58" s="259" t="s">
        <v>424</v>
      </c>
      <c r="B58" s="260" t="s">
        <v>57</v>
      </c>
      <c r="C58" s="261" t="s">
        <v>425</v>
      </c>
      <c r="D58" s="261" t="s">
        <v>48</v>
      </c>
      <c r="E58" s="261"/>
      <c r="F58" s="261" t="s">
        <v>49</v>
      </c>
      <c r="G58" s="268" t="s">
        <v>426</v>
      </c>
      <c r="H58" s="263" t="s">
        <v>427</v>
      </c>
      <c r="I58" s="264" t="s">
        <v>428</v>
      </c>
      <c r="J58" s="222" t="s">
        <v>34</v>
      </c>
      <c r="K58" s="222" t="s">
        <v>34</v>
      </c>
      <c r="L58" s="222" t="s">
        <v>35</v>
      </c>
      <c r="M58" s="222" t="s">
        <v>36</v>
      </c>
      <c r="N58" s="222" t="s">
        <v>37</v>
      </c>
      <c r="O58" s="265" t="s">
        <v>429</v>
      </c>
      <c r="P58" s="224" t="s">
        <v>36</v>
      </c>
      <c r="Q58" s="225" t="s">
        <v>39</v>
      </c>
      <c r="R58" s="226" t="str">
        <f>IFERROR(VLOOKUP(INDEX(Validation!$O$11:$R$14, MATCH($Q58,Validation!$M$11:$M$14,0),MATCH($P58,Validation!$O$9:$R$9,0)),Validation!$F$10:$G$25,2,FALSE), "")</f>
        <v>Extreme</v>
      </c>
      <c r="S58" s="228" t="s">
        <v>430</v>
      </c>
      <c r="T58" s="226" t="str">
        <f>IFERROR(VLOOKUP(INDEX(Validation!$O$20:$R$23, MATCH($R58,Validation!$M$20:$M$23,0),MATCH(J58,Validation!$O$18:$R$18,0)),v.IPCC.risk,2,FALSE), "")</f>
        <v>Moderate</v>
      </c>
      <c r="U58" s="226" t="str">
        <f>IFERROR(VLOOKUP(INDEX(Validation!$O$20:$R$23, MATCH($R58,Validation!$M$20:$M$23,0),MATCH(K58,Validation!$O$18:$R$18,0)),v.IPCC.risk,2,FALSE), "")</f>
        <v>Moderate</v>
      </c>
      <c r="V58" s="226" t="str">
        <f>IFERROR(VLOOKUP(INDEX(Validation!$O$20:$R$23, MATCH($R58,Validation!$M$20:$M$23,0),MATCH(L58,Validation!$O$18:$R$18,0)),v.IPCC.risk,2,FALSE), "")</f>
        <v>High</v>
      </c>
      <c r="W58" s="226" t="str">
        <f>IFERROR(VLOOKUP(INDEX(Validation!$O$20:$R$23, MATCH($R58,Validation!$M$20:$M$23,0),MATCH(M58,Validation!$O$18:$R$18,0)),v.IPCC.risk,2,FALSE), "")</f>
        <v>Extreme</v>
      </c>
      <c r="X58" s="226" t="str">
        <f>IFERROR(VLOOKUP(INDEX(Validation!$O$20:$R$23, MATCH($R58,Validation!$M$20:$M$23,0),MATCH(N58,Validation!$O$18:$R$18,0)),v.IPCC.risk,2,FALSE), "")</f>
        <v>Extreme</v>
      </c>
      <c r="Y58" s="226" t="s">
        <v>35</v>
      </c>
      <c r="Z58" s="228" t="s">
        <v>431</v>
      </c>
      <c r="AA58" s="226" t="s">
        <v>231</v>
      </c>
      <c r="AB58" s="228"/>
      <c r="AC58" s="216"/>
    </row>
    <row r="59" spans="1:29" ht="19.5" customHeight="1" x14ac:dyDescent="0.25">
      <c r="A59" s="259" t="s">
        <v>432</v>
      </c>
      <c r="B59" s="260" t="s">
        <v>46</v>
      </c>
      <c r="C59" s="261" t="s">
        <v>425</v>
      </c>
      <c r="D59" s="261" t="s">
        <v>48</v>
      </c>
      <c r="E59" s="261"/>
      <c r="F59" s="261" t="s">
        <v>49</v>
      </c>
      <c r="G59" s="268" t="s">
        <v>433</v>
      </c>
      <c r="H59" s="263" t="s">
        <v>427</v>
      </c>
      <c r="I59" s="269"/>
      <c r="J59" s="222" t="s">
        <v>34</v>
      </c>
      <c r="K59" s="222" t="s">
        <v>34</v>
      </c>
      <c r="L59" s="222" t="s">
        <v>35</v>
      </c>
      <c r="M59" s="222" t="s">
        <v>36</v>
      </c>
      <c r="N59" s="222" t="s">
        <v>37</v>
      </c>
      <c r="O59" s="265" t="s">
        <v>434</v>
      </c>
      <c r="P59" s="224" t="s">
        <v>36</v>
      </c>
      <c r="Q59" s="225" t="s">
        <v>39</v>
      </c>
      <c r="R59" s="226" t="str">
        <f>IFERROR(VLOOKUP(INDEX(Validation!$O$11:$R$14, MATCH($Q59,Validation!$M$11:$M$14,0),MATCH($P59,Validation!$O$9:$R$9,0)),Validation!$F$10:$G$25,2,FALSE), "")</f>
        <v>Extreme</v>
      </c>
      <c r="S59" s="228" t="s">
        <v>435</v>
      </c>
      <c r="T59" s="226" t="str">
        <f>IFERROR(VLOOKUP(INDEX(Validation!$O$20:$R$23, MATCH($R59,Validation!$M$20:$M$23,0),MATCH(J59,Validation!$O$18:$R$18,0)),v.IPCC.risk,2,FALSE), "")</f>
        <v>Moderate</v>
      </c>
      <c r="U59" s="226" t="str">
        <f>IFERROR(VLOOKUP(INDEX(Validation!$O$20:$R$23, MATCH($R59,Validation!$M$20:$M$23,0),MATCH(K59,Validation!$O$18:$R$18,0)),v.IPCC.risk,2,FALSE), "")</f>
        <v>Moderate</v>
      </c>
      <c r="V59" s="226" t="str">
        <f>IFERROR(VLOOKUP(INDEX(Validation!$O$20:$R$23, MATCH($R59,Validation!$M$20:$M$23,0),MATCH(L59,Validation!$O$18:$R$18,0)),v.IPCC.risk,2,FALSE), "")</f>
        <v>High</v>
      </c>
      <c r="W59" s="226" t="str">
        <f>IFERROR(VLOOKUP(INDEX(Validation!$O$20:$R$23, MATCH($R59,Validation!$M$20:$M$23,0),MATCH(M59,Validation!$O$18:$R$18,0)),v.IPCC.risk,2,FALSE), "")</f>
        <v>Extreme</v>
      </c>
      <c r="X59" s="226" t="str">
        <f>IFERROR(VLOOKUP(INDEX(Validation!$O$20:$R$23, MATCH($R59,Validation!$M$20:$M$23,0),MATCH(N59,Validation!$O$18:$R$18,0)),v.IPCC.risk,2,FALSE), "")</f>
        <v>Extreme</v>
      </c>
      <c r="Y59" s="226" t="s">
        <v>35</v>
      </c>
      <c r="Z59" s="228" t="s">
        <v>431</v>
      </c>
      <c r="AA59" s="226" t="s">
        <v>231</v>
      </c>
      <c r="AB59" s="228"/>
      <c r="AC59" s="216"/>
    </row>
    <row r="60" spans="1:29" ht="19.5" customHeight="1" x14ac:dyDescent="0.25">
      <c r="A60" s="259" t="s">
        <v>436</v>
      </c>
      <c r="B60" s="266" t="s">
        <v>88</v>
      </c>
      <c r="C60" s="261" t="s">
        <v>425</v>
      </c>
      <c r="D60" s="261" t="s">
        <v>48</v>
      </c>
      <c r="E60" s="261"/>
      <c r="F60" s="261" t="s">
        <v>49</v>
      </c>
      <c r="G60" s="262" t="s">
        <v>437</v>
      </c>
      <c r="H60" s="263" t="s">
        <v>438</v>
      </c>
      <c r="I60" s="264"/>
      <c r="J60" s="222" t="s">
        <v>34</v>
      </c>
      <c r="K60" s="222" t="s">
        <v>34</v>
      </c>
      <c r="L60" s="222" t="s">
        <v>35</v>
      </c>
      <c r="M60" s="222" t="s">
        <v>36</v>
      </c>
      <c r="N60" s="222" t="s">
        <v>37</v>
      </c>
      <c r="O60" s="265" t="s">
        <v>439</v>
      </c>
      <c r="P60" s="224" t="s">
        <v>36</v>
      </c>
      <c r="Q60" s="225" t="s">
        <v>39</v>
      </c>
      <c r="R60" s="226" t="str">
        <f>IFERROR(VLOOKUP(INDEX(Validation!$O$11:$R$14, MATCH($Q60,Validation!$M$11:$M$14,0),MATCH($P60,Validation!$O$9:$R$9,0)),Validation!$F$10:$G$25,2,FALSE), "")</f>
        <v>Extreme</v>
      </c>
      <c r="S60" s="228" t="s">
        <v>440</v>
      </c>
      <c r="T60" s="226" t="str">
        <f>IFERROR(VLOOKUP(INDEX(Validation!$O$20:$R$23, MATCH($R60,Validation!$M$20:$M$23,0),MATCH(J60,Validation!$O$18:$R$18,0)),v.IPCC.risk,2,FALSE), "")</f>
        <v>Moderate</v>
      </c>
      <c r="U60" s="226" t="str">
        <f>IFERROR(VLOOKUP(INDEX(Validation!$O$20:$R$23, MATCH($R60,Validation!$M$20:$M$23,0),MATCH(K60,Validation!$O$18:$R$18,0)),v.IPCC.risk,2,FALSE), "")</f>
        <v>Moderate</v>
      </c>
      <c r="V60" s="226" t="str">
        <f>IFERROR(VLOOKUP(INDEX(Validation!$O$20:$R$23, MATCH($R60,Validation!$M$20:$M$23,0),MATCH(L60,Validation!$O$18:$R$18,0)),v.IPCC.risk,2,FALSE), "")</f>
        <v>High</v>
      </c>
      <c r="W60" s="226" t="str">
        <f>IFERROR(VLOOKUP(INDEX(Validation!$O$20:$R$23, MATCH($R60,Validation!$M$20:$M$23,0),MATCH(M60,Validation!$O$18:$R$18,0)),v.IPCC.risk,2,FALSE), "")</f>
        <v>Extreme</v>
      </c>
      <c r="X60" s="226" t="str">
        <f>IFERROR(VLOOKUP(INDEX(Validation!$O$20:$R$23, MATCH($R60,Validation!$M$20:$M$23,0),MATCH(N60,Validation!$O$18:$R$18,0)),v.IPCC.risk,2,FALSE), "")</f>
        <v>Extreme</v>
      </c>
      <c r="Y60" s="226" t="s">
        <v>35</v>
      </c>
      <c r="Z60" s="228" t="s">
        <v>441</v>
      </c>
      <c r="AA60" s="226" t="s">
        <v>231</v>
      </c>
      <c r="AB60" s="228"/>
      <c r="AC60" s="216"/>
    </row>
    <row r="61" spans="1:29" ht="19.5" customHeight="1" x14ac:dyDescent="0.25">
      <c r="A61" s="271" t="s">
        <v>442</v>
      </c>
      <c r="B61" s="279" t="s">
        <v>268</v>
      </c>
      <c r="C61" s="273" t="s">
        <v>443</v>
      </c>
      <c r="D61" s="273" t="s">
        <v>444</v>
      </c>
      <c r="E61" s="273"/>
      <c r="F61" s="273" t="s">
        <v>31</v>
      </c>
      <c r="G61" s="274" t="s">
        <v>445</v>
      </c>
      <c r="H61" s="275"/>
      <c r="I61" s="275"/>
      <c r="J61" s="222" t="s">
        <v>34</v>
      </c>
      <c r="K61" s="222" t="s">
        <v>35</v>
      </c>
      <c r="L61" s="222" t="s">
        <v>36</v>
      </c>
      <c r="M61" s="222" t="s">
        <v>37</v>
      </c>
      <c r="N61" s="222" t="s">
        <v>37</v>
      </c>
      <c r="O61" s="265" t="s">
        <v>446</v>
      </c>
      <c r="P61" s="224" t="s">
        <v>36</v>
      </c>
      <c r="Q61" s="225" t="s">
        <v>34</v>
      </c>
      <c r="R61" s="226" t="str">
        <f>IFERROR(VLOOKUP(INDEX([5]Validation!$O$11:$R$14, MATCH($Q61,[5]Validation!$M$11:$M$14,0),MATCH($P61,[5]Validation!$O$9:$R$9,0)),[5]Validation!$F$10:$G$25,2,FALSE), "")</f>
        <v>High</v>
      </c>
      <c r="S61" s="228" t="s">
        <v>447</v>
      </c>
      <c r="T61" s="226" t="str">
        <f>IFERROR(VLOOKUP(INDEX([5]Validation!$O$20:$R$23, MATCH($R61,[5]Validation!$M$20:$M$23,0),MATCH(J61,[5]Validation!$O$18:$R$18,0)),v.IPCC.risk,2,FALSE), "")</f>
        <v>Low</v>
      </c>
      <c r="U61" s="226" t="str">
        <f>IFERROR(VLOOKUP(INDEX([5]Validation!$O$20:$R$23, MATCH($R61,[5]Validation!$M$20:$M$23,0),MATCH(K61,[5]Validation!$O$18:$R$18,0)),v.IPCC.risk,2,FALSE), "")</f>
        <v>Moderate</v>
      </c>
      <c r="V61" s="226" t="str">
        <f>IFERROR(VLOOKUP(INDEX([5]Validation!$O$20:$R$23, MATCH($R61,[5]Validation!$M$20:$M$23,0),MATCH(L61,[5]Validation!$O$18:$R$18,0)),v.IPCC.risk,2,FALSE), "")</f>
        <v>High</v>
      </c>
      <c r="W61" s="226" t="str">
        <f>IFERROR(VLOOKUP(INDEX([5]Validation!$O$20:$R$23, MATCH($R61,[5]Validation!$M$20:$M$23,0),MATCH(M61,[5]Validation!$O$18:$R$18,0)),v.IPCC.risk,2,FALSE), "")</f>
        <v>Extreme</v>
      </c>
      <c r="X61" s="226" t="str">
        <f>IFERROR(VLOOKUP(INDEX([5]Validation!$O$20:$R$23, MATCH($R61,[5]Validation!$M$20:$M$23,0),MATCH(N61,[5]Validation!$O$18:$R$18,0)),v.IPCC.risk,2,FALSE), "")</f>
        <v>Extreme</v>
      </c>
      <c r="Y61" s="226" t="s">
        <v>35</v>
      </c>
      <c r="Z61" s="228" t="s">
        <v>448</v>
      </c>
      <c r="AA61" s="226" t="s">
        <v>43</v>
      </c>
      <c r="AB61" s="228" t="s">
        <v>449</v>
      </c>
      <c r="AC61" s="216"/>
    </row>
    <row r="62" spans="1:29" ht="19.5" customHeight="1" x14ac:dyDescent="0.25">
      <c r="A62" s="233" t="s">
        <v>450</v>
      </c>
      <c r="B62" s="248" t="s">
        <v>340</v>
      </c>
      <c r="C62" s="235" t="s">
        <v>184</v>
      </c>
      <c r="D62" s="235" t="s">
        <v>29</v>
      </c>
      <c r="E62" s="235" t="s">
        <v>451</v>
      </c>
      <c r="F62" s="235" t="s">
        <v>31</v>
      </c>
      <c r="G62" s="235" t="s">
        <v>452</v>
      </c>
      <c r="H62" s="237" t="s">
        <v>453</v>
      </c>
      <c r="I62" s="244"/>
      <c r="J62" s="239" t="s">
        <v>34</v>
      </c>
      <c r="K62" s="239" t="s">
        <v>35</v>
      </c>
      <c r="L62" s="239" t="s">
        <v>36</v>
      </c>
      <c r="M62" s="239" t="s">
        <v>37</v>
      </c>
      <c r="N62" s="239" t="s">
        <v>37</v>
      </c>
      <c r="O62" s="240" t="s">
        <v>454</v>
      </c>
      <c r="P62" s="241" t="s">
        <v>36</v>
      </c>
      <c r="Q62" s="241" t="s">
        <v>34</v>
      </c>
      <c r="R62" s="241" t="str">
        <f>IFERROR(VLOOKUP(INDEX([3]Validation!$O$11:$R$14, MATCH($Q62,[3]Validation!$M$11:$M$14,0),MATCH($P62,[3]Validation!$O$9:$R$9,0)),[3]Validation!$F$10:$G$25,2,FALSE), "")</f>
        <v>High</v>
      </c>
      <c r="S62" s="242" t="s">
        <v>455</v>
      </c>
      <c r="T62" s="241" t="str">
        <f>IFERROR(VLOOKUP(INDEX([3]Validation!$O$20:$R$23, MATCH($R62,[3]Validation!$M$20:$M$23,0),MATCH(J62,[3]Validation!$O$18:$R$18,0)),v.IPCC.risk,2,FALSE), "")</f>
        <v>Low</v>
      </c>
      <c r="U62" s="241" t="str">
        <f>IFERROR(VLOOKUP(INDEX([3]Validation!$O$20:$R$23, MATCH($R62,[3]Validation!$M$20:$M$23,0),MATCH(K62,[3]Validation!$O$18:$R$18,0)),v.IPCC.risk,2,FALSE), "")</f>
        <v>Moderate</v>
      </c>
      <c r="V62" s="241" t="str">
        <f>IFERROR(VLOOKUP(INDEX([3]Validation!$O$20:$R$23, MATCH($R62,[3]Validation!$M$20:$M$23,0),MATCH(L62,[3]Validation!$O$18:$R$18,0)),v.IPCC.risk,2,FALSE), "")</f>
        <v>High</v>
      </c>
      <c r="W62" s="241" t="str">
        <f>IFERROR(VLOOKUP(INDEX([3]Validation!$O$20:$R$23, MATCH($R62,[3]Validation!$M$20:$M$23,0),MATCH(M62,[3]Validation!$O$18:$R$18,0)),v.IPCC.risk,2,FALSE), "")</f>
        <v>Extreme</v>
      </c>
      <c r="X62" s="241" t="str">
        <f>IFERROR(VLOOKUP(INDEX([3]Validation!$O$20:$R$23, MATCH($R62,[3]Validation!$M$20:$M$23,0),MATCH(N62,[3]Validation!$O$18:$R$18,0)),v.IPCC.risk,2,FALSE), "")</f>
        <v>Extreme</v>
      </c>
      <c r="Y62" s="241" t="s">
        <v>35</v>
      </c>
      <c r="Z62" s="243" t="s">
        <v>456</v>
      </c>
      <c r="AA62" s="233" t="s">
        <v>43</v>
      </c>
      <c r="AB62" s="244"/>
      <c r="AC62" s="216"/>
    </row>
    <row r="63" spans="1:29" ht="19.5" customHeight="1" x14ac:dyDescent="0.25">
      <c r="A63" s="259" t="s">
        <v>457</v>
      </c>
      <c r="B63" s="266" t="s">
        <v>259</v>
      </c>
      <c r="C63" s="261" t="s">
        <v>69</v>
      </c>
      <c r="D63" s="261" t="s">
        <v>48</v>
      </c>
      <c r="E63" s="261" t="s">
        <v>458</v>
      </c>
      <c r="F63" s="261" t="s">
        <v>49</v>
      </c>
      <c r="G63" s="262" t="s">
        <v>459</v>
      </c>
      <c r="H63" s="263" t="s">
        <v>460</v>
      </c>
      <c r="I63" s="264" t="s">
        <v>461</v>
      </c>
      <c r="J63" s="222" t="s">
        <v>34</v>
      </c>
      <c r="K63" s="222" t="s">
        <v>34</v>
      </c>
      <c r="L63" s="222" t="s">
        <v>35</v>
      </c>
      <c r="M63" s="222" t="s">
        <v>35</v>
      </c>
      <c r="N63" s="222" t="s">
        <v>36</v>
      </c>
      <c r="O63" s="265" t="s">
        <v>462</v>
      </c>
      <c r="P63" s="224" t="s">
        <v>36</v>
      </c>
      <c r="Q63" s="225" t="s">
        <v>39</v>
      </c>
      <c r="R63" s="226" t="str">
        <f>IFERROR(VLOOKUP(INDEX(Validation!$O$11:$R$14, MATCH($Q63,Validation!$M$11:$M$14,0),MATCH($P63,Validation!$O$9:$R$9,0)),Validation!$F$10:$G$25,2,FALSE), "")</f>
        <v>Extreme</v>
      </c>
      <c r="S63" s="228" t="s">
        <v>463</v>
      </c>
      <c r="T63" s="226" t="str">
        <f>IFERROR(VLOOKUP(INDEX(Validation!$O$20:$R$23, MATCH($R63,Validation!$M$20:$M$23,0),MATCH(J63,Validation!$O$18:$R$18,0)),v.IPCC.risk,2,FALSE), "")</f>
        <v>Moderate</v>
      </c>
      <c r="U63" s="226" t="str">
        <f>IFERROR(VLOOKUP(INDEX(Validation!$O$20:$R$23, MATCH($R63,Validation!$M$20:$M$23,0),MATCH(K63,Validation!$O$18:$R$18,0)),v.IPCC.risk,2,FALSE), "")</f>
        <v>Moderate</v>
      </c>
      <c r="V63" s="226" t="str">
        <f>IFERROR(VLOOKUP(INDEX(Validation!$O$20:$R$23, MATCH($R63,Validation!$M$20:$M$23,0),MATCH(L63,Validation!$O$18:$R$18,0)),v.IPCC.risk,2,FALSE), "")</f>
        <v>High</v>
      </c>
      <c r="W63" s="226" t="str">
        <f>IFERROR(VLOOKUP(INDEX(Validation!$O$20:$R$23, MATCH($R63,Validation!$M$20:$M$23,0),MATCH(M63,Validation!$O$18:$R$18,0)),v.IPCC.risk,2,FALSE), "")</f>
        <v>High</v>
      </c>
      <c r="X63" s="226" t="str">
        <f>IFERROR(VLOOKUP(INDEX(Validation!$O$20:$R$23, MATCH($R63,Validation!$M$20:$M$23,0),MATCH(N63,Validation!$O$18:$R$18,0)),v.IPCC.risk,2,FALSE), "")</f>
        <v>Extreme</v>
      </c>
      <c r="Y63" s="226" t="s">
        <v>35</v>
      </c>
      <c r="Z63" s="228" t="s">
        <v>464</v>
      </c>
      <c r="AA63" s="226" t="s">
        <v>465</v>
      </c>
      <c r="AB63" s="228" t="s">
        <v>466</v>
      </c>
      <c r="AC63" s="216"/>
    </row>
    <row r="64" spans="1:29" ht="19.5" customHeight="1" x14ac:dyDescent="0.25">
      <c r="A64" s="259" t="s">
        <v>467</v>
      </c>
      <c r="B64" s="260" t="s">
        <v>68</v>
      </c>
      <c r="C64" s="261" t="s">
        <v>425</v>
      </c>
      <c r="D64" s="261" t="s">
        <v>48</v>
      </c>
      <c r="E64" s="261"/>
      <c r="F64" s="261" t="s">
        <v>49</v>
      </c>
      <c r="G64" s="262" t="s">
        <v>468</v>
      </c>
      <c r="H64" s="263" t="s">
        <v>469</v>
      </c>
      <c r="I64" s="264" t="s">
        <v>470</v>
      </c>
      <c r="J64" s="222" t="s">
        <v>34</v>
      </c>
      <c r="K64" s="222" t="s">
        <v>34</v>
      </c>
      <c r="L64" s="222" t="s">
        <v>35</v>
      </c>
      <c r="M64" s="222" t="s">
        <v>36</v>
      </c>
      <c r="N64" s="222" t="s">
        <v>37</v>
      </c>
      <c r="O64" s="265" t="s">
        <v>471</v>
      </c>
      <c r="P64" s="224" t="s">
        <v>36</v>
      </c>
      <c r="Q64" s="225" t="s">
        <v>34</v>
      </c>
      <c r="R64" s="226" t="str">
        <f>IFERROR(VLOOKUP(INDEX(Validation!$O$11:$R$14, MATCH($Q64,Validation!$M$11:$M$14,0),MATCH($P64,Validation!$O$9:$R$9,0)),Validation!$F$10:$G$25,2,FALSE), "")</f>
        <v>High</v>
      </c>
      <c r="S64" s="228" t="s">
        <v>472</v>
      </c>
      <c r="T64" s="226" t="str">
        <f>IFERROR(VLOOKUP(INDEX(Validation!$O$20:$R$23, MATCH($R64,Validation!$M$20:$M$23,0),MATCH(J64,Validation!$O$18:$R$18,0)),v.IPCC.risk,2,FALSE), "")</f>
        <v>Low</v>
      </c>
      <c r="U64" s="226" t="str">
        <f>IFERROR(VLOOKUP(INDEX(Validation!$O$20:$R$23, MATCH($R64,Validation!$M$20:$M$23,0),MATCH(K64,Validation!$O$18:$R$18,0)),v.IPCC.risk,2,FALSE), "")</f>
        <v>Low</v>
      </c>
      <c r="V64" s="226" t="str">
        <f>IFERROR(VLOOKUP(INDEX(Validation!$O$20:$R$23, MATCH($R64,Validation!$M$20:$M$23,0),MATCH(L64,Validation!$O$18:$R$18,0)),v.IPCC.risk,2,FALSE), "")</f>
        <v>Moderate</v>
      </c>
      <c r="W64" s="226" t="str">
        <f>IFERROR(VLOOKUP(INDEX(Validation!$O$20:$R$23, MATCH($R64,Validation!$M$20:$M$23,0),MATCH(M64,Validation!$O$18:$R$18,0)),v.IPCC.risk,2,FALSE), "")</f>
        <v>High</v>
      </c>
      <c r="X64" s="226" t="str">
        <f>IFERROR(VLOOKUP(INDEX(Validation!$O$20:$R$23, MATCH($R64,Validation!$M$20:$M$23,0),MATCH(N64,Validation!$O$18:$R$18,0)),v.IPCC.risk,2,FALSE), "")</f>
        <v>Extreme</v>
      </c>
      <c r="Y64" s="226" t="s">
        <v>35</v>
      </c>
      <c r="Z64" s="228" t="s">
        <v>431</v>
      </c>
      <c r="AA64" s="226" t="s">
        <v>231</v>
      </c>
      <c r="AB64" s="228"/>
      <c r="AC64" s="216"/>
    </row>
    <row r="65" spans="1:29" ht="19.5" customHeight="1" x14ac:dyDescent="0.25">
      <c r="A65" s="259" t="s">
        <v>473</v>
      </c>
      <c r="B65" s="260" t="s">
        <v>46</v>
      </c>
      <c r="C65" s="261" t="s">
        <v>58</v>
      </c>
      <c r="D65" s="261" t="s">
        <v>48</v>
      </c>
      <c r="E65" s="261" t="s">
        <v>474</v>
      </c>
      <c r="F65" s="261" t="s">
        <v>49</v>
      </c>
      <c r="G65" s="262" t="s">
        <v>475</v>
      </c>
      <c r="H65" s="263" t="s">
        <v>476</v>
      </c>
      <c r="I65" s="264"/>
      <c r="J65" s="222" t="s">
        <v>34</v>
      </c>
      <c r="K65" s="222" t="s">
        <v>35</v>
      </c>
      <c r="L65" s="222" t="s">
        <v>36</v>
      </c>
      <c r="M65" s="222" t="s">
        <v>36</v>
      </c>
      <c r="N65" s="222" t="s">
        <v>37</v>
      </c>
      <c r="O65" s="265" t="s">
        <v>477</v>
      </c>
      <c r="P65" s="224" t="s">
        <v>37</v>
      </c>
      <c r="Q65" s="225" t="s">
        <v>39</v>
      </c>
      <c r="R65" s="226" t="str">
        <f>IFERROR(VLOOKUP(INDEX(Validation!$O$11:$R$14, MATCH($Q65,Validation!$M$11:$M$14,0),MATCH($P65,Validation!$O$9:$R$9,0)),Validation!$F$10:$G$25,2,FALSE), "")</f>
        <v>Extreme</v>
      </c>
      <c r="S65" s="228" t="s">
        <v>478</v>
      </c>
      <c r="T65" s="226" t="str">
        <f>IFERROR(VLOOKUP(INDEX(Validation!$O$20:$R$23, MATCH($R65,Validation!$M$20:$M$23,0),MATCH(J65,Validation!$O$18:$R$18,0)),v.IPCC.risk,2,FALSE), "")</f>
        <v>Moderate</v>
      </c>
      <c r="U65" s="226" t="str">
        <f>IFERROR(VLOOKUP(INDEX(Validation!$O$20:$R$23, MATCH($R65,Validation!$M$20:$M$23,0),MATCH(K65,Validation!$O$18:$R$18,0)),v.IPCC.risk,2,FALSE), "")</f>
        <v>High</v>
      </c>
      <c r="V65" s="226" t="str">
        <f>IFERROR(VLOOKUP(INDEX(Validation!$O$20:$R$23, MATCH($R65,Validation!$M$20:$M$23,0),MATCH(L65,Validation!$O$18:$R$18,0)),v.IPCC.risk,2,FALSE), "")</f>
        <v>Extreme</v>
      </c>
      <c r="W65" s="226" t="str">
        <f>IFERROR(VLOOKUP(INDEX(Validation!$O$20:$R$23, MATCH($R65,Validation!$M$20:$M$23,0),MATCH(M65,Validation!$O$18:$R$18,0)),v.IPCC.risk,2,FALSE), "")</f>
        <v>Extreme</v>
      </c>
      <c r="X65" s="226" t="str">
        <f>IFERROR(VLOOKUP(INDEX(Validation!$O$20:$R$23, MATCH($R65,Validation!$M$20:$M$23,0),MATCH(N65,Validation!$O$18:$R$18,0)),v.IPCC.risk,2,FALSE), "")</f>
        <v>Extreme</v>
      </c>
      <c r="Y65" s="226" t="s">
        <v>479</v>
      </c>
      <c r="Z65" s="228" t="s">
        <v>480</v>
      </c>
      <c r="AA65" s="226" t="s">
        <v>43</v>
      </c>
      <c r="AB65" s="228" t="s">
        <v>481</v>
      </c>
      <c r="AC65" s="216"/>
    </row>
    <row r="66" spans="1:29" s="246" customFormat="1" ht="19.5" customHeight="1" x14ac:dyDescent="0.25">
      <c r="A66" s="217" t="s">
        <v>482</v>
      </c>
      <c r="B66" s="218" t="s">
        <v>259</v>
      </c>
      <c r="C66" s="219" t="s">
        <v>483</v>
      </c>
      <c r="D66" s="219" t="s">
        <v>90</v>
      </c>
      <c r="E66" s="219"/>
      <c r="F66" s="219" t="s">
        <v>31</v>
      </c>
      <c r="G66" s="220" t="s">
        <v>484</v>
      </c>
      <c r="H66" s="221" t="s">
        <v>485</v>
      </c>
      <c r="I66" s="221" t="s">
        <v>486</v>
      </c>
      <c r="J66" s="222" t="s">
        <v>36</v>
      </c>
      <c r="K66" s="222" t="s">
        <v>36</v>
      </c>
      <c r="L66" s="222" t="s">
        <v>36</v>
      </c>
      <c r="M66" s="222" t="s">
        <v>37</v>
      </c>
      <c r="N66" s="222" t="s">
        <v>37</v>
      </c>
      <c r="O66" s="223" t="s">
        <v>487</v>
      </c>
      <c r="P66" s="224" t="s">
        <v>36</v>
      </c>
      <c r="Q66" s="225" t="s">
        <v>122</v>
      </c>
      <c r="R66" s="226" t="str">
        <f>IFERROR(VLOOKUP(INDEX([4]Validation!$O$11:$R$14, MATCH($Q66,[4]Validation!$M$11:$M$14,0),MATCH($P66,[4]Validation!$O$9:$R$9,0)),[4]Validation!$F$10:$G$25,2,FALSE), "")</f>
        <v>High</v>
      </c>
      <c r="S66" s="227" t="s">
        <v>488</v>
      </c>
      <c r="T66" s="226" t="str">
        <f>IFERROR(VLOOKUP(INDEX([4]Validation!$O$20:$R$23, MATCH($R66,[4]Validation!$M$20:$M$23,0),MATCH(J66,[4]Validation!$O$18:$R$18,0)),v.IPCC.risk,2,FALSE), "")</f>
        <v>High</v>
      </c>
      <c r="U66" s="226" t="str">
        <f>IFERROR(VLOOKUP(INDEX([4]Validation!$O$20:$R$23, MATCH($R66,[4]Validation!$M$20:$M$23,0),MATCH(K66,[4]Validation!$O$18:$R$18,0)),v.IPCC.risk,2,FALSE), "")</f>
        <v>High</v>
      </c>
      <c r="V66" s="226" t="str">
        <f>IFERROR(VLOOKUP(INDEX([4]Validation!$O$20:$R$23, MATCH($R66,[4]Validation!$M$20:$M$23,0),MATCH(L66,[4]Validation!$O$18:$R$18,0)),v.IPCC.risk,2,FALSE), "")</f>
        <v>High</v>
      </c>
      <c r="W66" s="226" t="str">
        <f>IFERROR(VLOOKUP(INDEX([4]Validation!$O$20:$R$23, MATCH($R66,[4]Validation!$M$20:$M$23,0),MATCH(M66,[4]Validation!$O$18:$R$18,0)),v.IPCC.risk,2,FALSE), "")</f>
        <v>Extreme</v>
      </c>
      <c r="X66" s="226" t="str">
        <f>IFERROR(VLOOKUP(INDEX([4]Validation!$O$20:$R$23, MATCH($R66,[4]Validation!$M$20:$M$23,0),MATCH(N66,[4]Validation!$O$18:$R$18,0)),v.IPCC.risk,2,FALSE), "")</f>
        <v>Extreme</v>
      </c>
      <c r="Y66" s="226" t="s">
        <v>479</v>
      </c>
      <c r="Z66" s="227" t="s">
        <v>489</v>
      </c>
      <c r="AA66" s="226" t="s">
        <v>65</v>
      </c>
      <c r="AB66" s="228"/>
      <c r="AC66" s="245"/>
    </row>
    <row r="67" spans="1:29" s="246" customFormat="1" ht="19.5" customHeight="1" x14ac:dyDescent="0.25">
      <c r="A67" s="217" t="s">
        <v>490</v>
      </c>
      <c r="B67" s="229" t="s">
        <v>491</v>
      </c>
      <c r="C67" s="219" t="s">
        <v>483</v>
      </c>
      <c r="D67" s="219" t="s">
        <v>90</v>
      </c>
      <c r="E67" s="219"/>
      <c r="F67" s="219" t="s">
        <v>31</v>
      </c>
      <c r="G67" s="220" t="s">
        <v>492</v>
      </c>
      <c r="H67" s="221" t="s">
        <v>493</v>
      </c>
      <c r="I67" s="221" t="s">
        <v>486</v>
      </c>
      <c r="J67" s="222" t="s">
        <v>36</v>
      </c>
      <c r="K67" s="222" t="s">
        <v>36</v>
      </c>
      <c r="L67" s="222" t="s">
        <v>36</v>
      </c>
      <c r="M67" s="222" t="s">
        <v>37</v>
      </c>
      <c r="N67" s="222" t="s">
        <v>37</v>
      </c>
      <c r="O67" s="223" t="s">
        <v>487</v>
      </c>
      <c r="P67" s="224" t="s">
        <v>36</v>
      </c>
      <c r="Q67" s="225" t="s">
        <v>122</v>
      </c>
      <c r="R67" s="226" t="str">
        <f>IFERROR(VLOOKUP(INDEX([4]Validation!$O$11:$R$14, MATCH($Q67,[4]Validation!$M$11:$M$14,0),MATCH($P67,[4]Validation!$O$9:$R$9,0)),[4]Validation!$F$10:$G$25,2,FALSE), "")</f>
        <v>High</v>
      </c>
      <c r="S67" s="227" t="s">
        <v>494</v>
      </c>
      <c r="T67" s="226" t="str">
        <f>IFERROR(VLOOKUP(INDEX([4]Validation!$O$20:$R$23, MATCH($R67,[4]Validation!$M$20:$M$23,0),MATCH(J67,[4]Validation!$O$18:$R$18,0)),v.IPCC.risk,2,FALSE), "")</f>
        <v>High</v>
      </c>
      <c r="U67" s="226" t="str">
        <f>IFERROR(VLOOKUP(INDEX([4]Validation!$O$20:$R$23, MATCH($R67,[4]Validation!$M$20:$M$23,0),MATCH(K67,[4]Validation!$O$18:$R$18,0)),v.IPCC.risk,2,FALSE), "")</f>
        <v>High</v>
      </c>
      <c r="V67" s="226" t="str">
        <f>IFERROR(VLOOKUP(INDEX([4]Validation!$O$20:$R$23, MATCH($R67,[4]Validation!$M$20:$M$23,0),MATCH(L67,[4]Validation!$O$18:$R$18,0)),v.IPCC.risk,2,FALSE), "")</f>
        <v>High</v>
      </c>
      <c r="W67" s="226" t="str">
        <f>IFERROR(VLOOKUP(INDEX([4]Validation!$O$20:$R$23, MATCH($R67,[4]Validation!$M$20:$M$23,0),MATCH(M67,[4]Validation!$O$18:$R$18,0)),v.IPCC.risk,2,FALSE), "")</f>
        <v>Extreme</v>
      </c>
      <c r="X67" s="226" t="str">
        <f>IFERROR(VLOOKUP(INDEX([4]Validation!$O$20:$R$23, MATCH($R67,[4]Validation!$M$20:$M$23,0),MATCH(N67,[4]Validation!$O$18:$R$18,0)),v.IPCC.risk,2,FALSE), "")</f>
        <v>Extreme</v>
      </c>
      <c r="Y67" s="226" t="s">
        <v>479</v>
      </c>
      <c r="Z67" s="227" t="s">
        <v>495</v>
      </c>
      <c r="AA67" s="226" t="s">
        <v>65</v>
      </c>
      <c r="AB67" s="228"/>
      <c r="AC67" s="245"/>
    </row>
    <row r="68" spans="1:29" s="246" customFormat="1" ht="19.5" customHeight="1" x14ac:dyDescent="0.25">
      <c r="A68" s="217" t="s">
        <v>496</v>
      </c>
      <c r="B68" s="218" t="s">
        <v>497</v>
      </c>
      <c r="C68" s="219" t="s">
        <v>483</v>
      </c>
      <c r="D68" s="219" t="s">
        <v>90</v>
      </c>
      <c r="E68" s="219"/>
      <c r="F68" s="219" t="s">
        <v>31</v>
      </c>
      <c r="G68" s="220" t="s">
        <v>498</v>
      </c>
      <c r="H68" s="221" t="s">
        <v>499</v>
      </c>
      <c r="I68" s="221" t="s">
        <v>486</v>
      </c>
      <c r="J68" s="222" t="s">
        <v>36</v>
      </c>
      <c r="K68" s="222" t="s">
        <v>36</v>
      </c>
      <c r="L68" s="222" t="s">
        <v>36</v>
      </c>
      <c r="M68" s="222" t="s">
        <v>37</v>
      </c>
      <c r="N68" s="222" t="s">
        <v>37</v>
      </c>
      <c r="O68" s="223" t="s">
        <v>500</v>
      </c>
      <c r="P68" s="224" t="s">
        <v>36</v>
      </c>
      <c r="Q68" s="225" t="s">
        <v>122</v>
      </c>
      <c r="R68" s="226" t="str">
        <f>IFERROR(VLOOKUP(INDEX([4]Validation!$O$11:$R$14, MATCH($Q68,[4]Validation!$M$11:$M$14,0),MATCH($P68,[4]Validation!$O$9:$R$9,0)),[4]Validation!$F$10:$G$25,2,FALSE), "")</f>
        <v>High</v>
      </c>
      <c r="S68" s="227" t="s">
        <v>501</v>
      </c>
      <c r="T68" s="226" t="str">
        <f>IFERROR(VLOOKUP(INDEX([4]Validation!$O$20:$R$23, MATCH($R68,[4]Validation!$M$20:$M$23,0),MATCH(J68,[4]Validation!$O$18:$R$18,0)),v.IPCC.risk,2,FALSE), "")</f>
        <v>High</v>
      </c>
      <c r="U68" s="226" t="str">
        <f>IFERROR(VLOOKUP(INDEX([4]Validation!$O$20:$R$23, MATCH($R68,[4]Validation!$M$20:$M$23,0),MATCH(K68,[4]Validation!$O$18:$R$18,0)),v.IPCC.risk,2,FALSE), "")</f>
        <v>High</v>
      </c>
      <c r="V68" s="226" t="str">
        <f>IFERROR(VLOOKUP(INDEX([4]Validation!$O$20:$R$23, MATCH($R68,[4]Validation!$M$20:$M$23,0),MATCH(L68,[4]Validation!$O$18:$R$18,0)),v.IPCC.risk,2,FALSE), "")</f>
        <v>High</v>
      </c>
      <c r="W68" s="226" t="str">
        <f>IFERROR(VLOOKUP(INDEX([4]Validation!$O$20:$R$23, MATCH($R68,[4]Validation!$M$20:$M$23,0),MATCH(M68,[4]Validation!$O$18:$R$18,0)),v.IPCC.risk,2,FALSE), "")</f>
        <v>Extreme</v>
      </c>
      <c r="X68" s="226" t="str">
        <f>IFERROR(VLOOKUP(INDEX([4]Validation!$O$20:$R$23, MATCH($R68,[4]Validation!$M$20:$M$23,0),MATCH(N68,[4]Validation!$O$18:$R$18,0)),v.IPCC.risk,2,FALSE), "")</f>
        <v>Extreme</v>
      </c>
      <c r="Y68" s="226" t="s">
        <v>479</v>
      </c>
      <c r="Z68" s="227" t="s">
        <v>480</v>
      </c>
      <c r="AA68" s="226" t="s">
        <v>65</v>
      </c>
      <c r="AB68" s="228"/>
      <c r="AC68" s="245"/>
    </row>
    <row r="69" spans="1:29" s="246" customFormat="1" ht="19.5" customHeight="1" x14ac:dyDescent="0.25">
      <c r="A69" s="259" t="s">
        <v>502</v>
      </c>
      <c r="B69" s="260" t="s">
        <v>68</v>
      </c>
      <c r="C69" s="261" t="s">
        <v>58</v>
      </c>
      <c r="D69" s="261" t="s">
        <v>48</v>
      </c>
      <c r="E69" s="261" t="s">
        <v>503</v>
      </c>
      <c r="F69" s="261" t="s">
        <v>49</v>
      </c>
      <c r="G69" s="262" t="s">
        <v>504</v>
      </c>
      <c r="H69" s="263" t="s">
        <v>505</v>
      </c>
      <c r="I69" s="264"/>
      <c r="J69" s="222" t="s">
        <v>34</v>
      </c>
      <c r="K69" s="222" t="s">
        <v>35</v>
      </c>
      <c r="L69" s="222" t="s">
        <v>35</v>
      </c>
      <c r="M69" s="222" t="s">
        <v>36</v>
      </c>
      <c r="N69" s="222" t="s">
        <v>36</v>
      </c>
      <c r="O69" s="265" t="s">
        <v>506</v>
      </c>
      <c r="P69" s="224" t="s">
        <v>35</v>
      </c>
      <c r="Q69" s="225" t="s">
        <v>122</v>
      </c>
      <c r="R69" s="226" t="str">
        <f>IFERROR(VLOOKUP(INDEX(Validation!$O$11:$R$14, MATCH($Q69,Validation!$M$11:$M$14,0),MATCH($P69,Validation!$O$9:$R$9,0)),Validation!$F$10:$G$25,2,FALSE), "")</f>
        <v>Moderate</v>
      </c>
      <c r="S69" s="228" t="s">
        <v>507</v>
      </c>
      <c r="T69" s="226" t="str">
        <f>IFERROR(VLOOKUP(INDEX(Validation!$O$20:$R$23, MATCH($R69,Validation!$M$20:$M$23,0),MATCH(J69,Validation!$O$18:$R$18,0)),v.IPCC.risk,2,FALSE), "")</f>
        <v>Low</v>
      </c>
      <c r="U69" s="226" t="str">
        <f>IFERROR(VLOOKUP(INDEX(Validation!$O$20:$R$23, MATCH($R69,Validation!$M$20:$M$23,0),MATCH(K69,Validation!$O$18:$R$18,0)),v.IPCC.risk,2,FALSE), "")</f>
        <v>Moderate</v>
      </c>
      <c r="V69" s="226" t="str">
        <f>IFERROR(VLOOKUP(INDEX(Validation!$O$20:$R$23, MATCH($R69,Validation!$M$20:$M$23,0),MATCH(L69,Validation!$O$18:$R$18,0)),v.IPCC.risk,2,FALSE), "")</f>
        <v>Moderate</v>
      </c>
      <c r="W69" s="226" t="str">
        <f>IFERROR(VLOOKUP(INDEX(Validation!$O$20:$R$23, MATCH($R69,Validation!$M$20:$M$23,0),MATCH(M69,Validation!$O$18:$R$18,0)),v.IPCC.risk,2,FALSE), "")</f>
        <v>High</v>
      </c>
      <c r="X69" s="226" t="str">
        <f>IFERROR(VLOOKUP(INDEX(Validation!$O$20:$R$23, MATCH($R69,Validation!$M$20:$M$23,0),MATCH(N69,Validation!$O$18:$R$18,0)),v.IPCC.risk,2,FALSE), "")</f>
        <v>High</v>
      </c>
      <c r="Y69" s="226" t="s">
        <v>41</v>
      </c>
      <c r="Z69" s="228" t="s">
        <v>508</v>
      </c>
      <c r="AA69" s="226" t="s">
        <v>65</v>
      </c>
      <c r="AB69" s="228" t="s">
        <v>509</v>
      </c>
      <c r="AC69" s="245"/>
    </row>
    <row r="70" spans="1:29" s="246" customFormat="1" ht="19.5" customHeight="1" x14ac:dyDescent="0.25">
      <c r="A70" s="233" t="s">
        <v>510</v>
      </c>
      <c r="B70" s="247" t="s">
        <v>77</v>
      </c>
      <c r="C70" s="235" t="s">
        <v>116</v>
      </c>
      <c r="D70" s="235" t="s">
        <v>29</v>
      </c>
      <c r="E70" s="235" t="s">
        <v>78</v>
      </c>
      <c r="F70" s="235" t="s">
        <v>49</v>
      </c>
      <c r="G70" s="236" t="s">
        <v>511</v>
      </c>
      <c r="H70" s="237" t="s">
        <v>512</v>
      </c>
      <c r="I70" s="244" t="s">
        <v>81</v>
      </c>
      <c r="J70" s="222" t="s">
        <v>36</v>
      </c>
      <c r="K70" s="222" t="s">
        <v>36</v>
      </c>
      <c r="L70" s="222" t="s">
        <v>36</v>
      </c>
      <c r="M70" s="222" t="s">
        <v>36</v>
      </c>
      <c r="N70" s="222" t="s">
        <v>36</v>
      </c>
      <c r="O70" s="240" t="s">
        <v>513</v>
      </c>
      <c r="P70" s="224" t="s">
        <v>36</v>
      </c>
      <c r="Q70" s="225" t="s">
        <v>122</v>
      </c>
      <c r="R70" s="226" t="str">
        <f>IFERROR(VLOOKUP(INDEX([3]Validation!$O$11:$R$14, MATCH($Q70,[3]Validation!$M$11:$M$14,0),MATCH($P70,[3]Validation!$O$9:$R$9,0)),[3]Validation!$F$10:$G$25,2,FALSE), "")</f>
        <v>High</v>
      </c>
      <c r="S70" s="249" t="s">
        <v>514</v>
      </c>
      <c r="T70" s="226" t="str">
        <f>IFERROR(VLOOKUP(INDEX([3]Validation!$O$20:$R$23, MATCH($R70,[3]Validation!$M$20:$M$23,0),MATCH(J70,[3]Validation!$O$18:$R$18,0)),v.IPCC.risk,2,FALSE), "")</f>
        <v>High</v>
      </c>
      <c r="U70" s="226" t="str">
        <f>IFERROR(VLOOKUP(INDEX([3]Validation!$O$20:$R$23, MATCH($R70,[3]Validation!$M$20:$M$23,0),MATCH(K70,[3]Validation!$O$18:$R$18,0)),v.IPCC.risk,2,FALSE), "")</f>
        <v>High</v>
      </c>
      <c r="V70" s="226" t="str">
        <f>IFERROR(VLOOKUP(INDEX([3]Validation!$O$20:$R$23, MATCH($R70,[3]Validation!$M$20:$M$23,0),MATCH(L70,[3]Validation!$O$18:$R$18,0)),v.IPCC.risk,2,FALSE), "")</f>
        <v>High</v>
      </c>
      <c r="W70" s="226" t="str">
        <f>IFERROR(VLOOKUP(INDEX([3]Validation!$O$20:$R$23, MATCH($R70,[3]Validation!$M$20:$M$23,0),MATCH(M70,[3]Validation!$O$18:$R$18,0)),v.IPCC.risk,2,FALSE), "")</f>
        <v>High</v>
      </c>
      <c r="X70" s="226" t="str">
        <f>IFERROR(VLOOKUP(INDEX([3]Validation!$O$20:$R$23, MATCH($R70,[3]Validation!$M$20:$M$23,0),MATCH(N70,[3]Validation!$O$18:$R$18,0)),v.IPCC.risk,2,FALSE), "")</f>
        <v>High</v>
      </c>
      <c r="Y70" s="226" t="s">
        <v>84</v>
      </c>
      <c r="Z70" s="243" t="s">
        <v>515</v>
      </c>
      <c r="AA70" s="233" t="s">
        <v>65</v>
      </c>
      <c r="AB70" s="244" t="s">
        <v>86</v>
      </c>
      <c r="AC70" s="245"/>
    </row>
    <row r="71" spans="1:29" s="246" customFormat="1" ht="19.5" customHeight="1" x14ac:dyDescent="0.25">
      <c r="A71" s="233" t="s">
        <v>516</v>
      </c>
      <c r="B71" s="247" t="s">
        <v>517</v>
      </c>
      <c r="C71" s="235" t="s">
        <v>116</v>
      </c>
      <c r="D71" s="235" t="s">
        <v>29</v>
      </c>
      <c r="E71" s="235" t="s">
        <v>185</v>
      </c>
      <c r="F71" s="235" t="s">
        <v>31</v>
      </c>
      <c r="G71" s="236" t="s">
        <v>518</v>
      </c>
      <c r="H71" s="237" t="s">
        <v>519</v>
      </c>
      <c r="I71" s="244" t="s">
        <v>520</v>
      </c>
      <c r="J71" s="222" t="s">
        <v>36</v>
      </c>
      <c r="K71" s="222" t="s">
        <v>36</v>
      </c>
      <c r="L71" s="222" t="s">
        <v>36</v>
      </c>
      <c r="M71" s="222" t="s">
        <v>36</v>
      </c>
      <c r="N71" s="222" t="s">
        <v>36</v>
      </c>
      <c r="O71" s="240" t="s">
        <v>521</v>
      </c>
      <c r="P71" s="241" t="s">
        <v>36</v>
      </c>
      <c r="Q71" s="241" t="s">
        <v>34</v>
      </c>
      <c r="R71" s="226" t="str">
        <f>IFERROR(VLOOKUP(INDEX([3]Validation!$O$11:$R$14, MATCH($Q71,[3]Validation!$M$11:$M$14,0),MATCH($P71,[3]Validation!$O$9:$R$9,0)),[3]Validation!$F$10:$G$25,2,FALSE), "")</f>
        <v>High</v>
      </c>
      <c r="S71" s="249" t="s">
        <v>522</v>
      </c>
      <c r="T71" s="226" t="str">
        <f>IFERROR(VLOOKUP(INDEX([3]Validation!$O$20:$R$23, MATCH($R71,[3]Validation!$M$20:$M$23,0),MATCH(J71,[3]Validation!$O$18:$R$18,0)),v.IPCC.risk,2,FALSE), "")</f>
        <v>High</v>
      </c>
      <c r="U71" s="226" t="str">
        <f>IFERROR(VLOOKUP(INDEX([3]Validation!$O$20:$R$23, MATCH($R71,[3]Validation!$M$20:$M$23,0),MATCH(K71,[3]Validation!$O$18:$R$18,0)),v.IPCC.risk,2,FALSE), "")</f>
        <v>High</v>
      </c>
      <c r="V71" s="226" t="str">
        <f>IFERROR(VLOOKUP(INDEX([3]Validation!$O$20:$R$23, MATCH($R71,[3]Validation!$M$20:$M$23,0),MATCH(L71,[3]Validation!$O$18:$R$18,0)),v.IPCC.risk,2,FALSE), "")</f>
        <v>High</v>
      </c>
      <c r="W71" s="226" t="str">
        <f>IFERROR(VLOOKUP(INDEX([3]Validation!$O$20:$R$23, MATCH($R71,[3]Validation!$M$20:$M$23,0),MATCH(M71,[3]Validation!$O$18:$R$18,0)),v.IPCC.risk,2,FALSE), "")</f>
        <v>High</v>
      </c>
      <c r="X71" s="226" t="str">
        <f>IFERROR(VLOOKUP(INDEX([3]Validation!$O$20:$R$23, MATCH($R71,[3]Validation!$M$20:$M$23,0),MATCH(N71,[3]Validation!$O$18:$R$18,0)),v.IPCC.risk,2,FALSE), "")</f>
        <v>High</v>
      </c>
      <c r="Y71" s="241" t="s">
        <v>84</v>
      </c>
      <c r="Z71" s="243" t="s">
        <v>523</v>
      </c>
      <c r="AA71" s="233" t="s">
        <v>43</v>
      </c>
      <c r="AB71" s="244" t="s">
        <v>282</v>
      </c>
      <c r="AC71" s="245"/>
    </row>
    <row r="72" spans="1:29" s="246" customFormat="1" ht="19.5" customHeight="1" x14ac:dyDescent="0.25">
      <c r="A72" s="233" t="s">
        <v>524</v>
      </c>
      <c r="B72" s="251" t="s">
        <v>268</v>
      </c>
      <c r="C72" s="235" t="s">
        <v>107</v>
      </c>
      <c r="D72" s="235" t="s">
        <v>29</v>
      </c>
      <c r="E72" s="235" t="s">
        <v>185</v>
      </c>
      <c r="F72" s="235" t="s">
        <v>31</v>
      </c>
      <c r="G72" s="236" t="s">
        <v>525</v>
      </c>
      <c r="H72" s="237" t="s">
        <v>519</v>
      </c>
      <c r="I72" s="244" t="s">
        <v>520</v>
      </c>
      <c r="J72" s="222" t="s">
        <v>36</v>
      </c>
      <c r="K72" s="222" t="s">
        <v>36</v>
      </c>
      <c r="L72" s="222" t="s">
        <v>36</v>
      </c>
      <c r="M72" s="222" t="s">
        <v>36</v>
      </c>
      <c r="N72" s="222" t="s">
        <v>36</v>
      </c>
      <c r="O72" s="240" t="s">
        <v>521</v>
      </c>
      <c r="P72" s="241" t="s">
        <v>36</v>
      </c>
      <c r="Q72" s="241" t="s">
        <v>34</v>
      </c>
      <c r="R72" s="226" t="str">
        <f>IFERROR(VLOOKUP(INDEX([3]Validation!$O$11:$R$14, MATCH($Q72,[3]Validation!$M$11:$M$14,0),MATCH($P72,[3]Validation!$O$9:$R$9,0)),[3]Validation!$F$10:$G$25,2,FALSE), "")</f>
        <v>High</v>
      </c>
      <c r="S72" s="249" t="s">
        <v>522</v>
      </c>
      <c r="T72" s="226" t="str">
        <f>IFERROR(VLOOKUP(INDEX([3]Validation!$O$20:$R$23, MATCH($R72,[3]Validation!$M$20:$M$23,0),MATCH(J72,[3]Validation!$O$18:$R$18,0)),v.IPCC.risk,2,FALSE), "")</f>
        <v>High</v>
      </c>
      <c r="U72" s="226" t="str">
        <f>IFERROR(VLOOKUP(INDEX([3]Validation!$O$20:$R$23, MATCH($R72,[3]Validation!$M$20:$M$23,0),MATCH(K72,[3]Validation!$O$18:$R$18,0)),v.IPCC.risk,2,FALSE), "")</f>
        <v>High</v>
      </c>
      <c r="V72" s="226" t="str">
        <f>IFERROR(VLOOKUP(INDEX([3]Validation!$O$20:$R$23, MATCH($R72,[3]Validation!$M$20:$M$23,0),MATCH(L72,[3]Validation!$O$18:$R$18,0)),v.IPCC.risk,2,FALSE), "")</f>
        <v>High</v>
      </c>
      <c r="W72" s="226" t="str">
        <f>IFERROR(VLOOKUP(INDEX([3]Validation!$O$20:$R$23, MATCH($R72,[3]Validation!$M$20:$M$23,0),MATCH(M72,[3]Validation!$O$18:$R$18,0)),v.IPCC.risk,2,FALSE), "")</f>
        <v>High</v>
      </c>
      <c r="X72" s="226" t="str">
        <f>IFERROR(VLOOKUP(INDEX([3]Validation!$O$20:$R$23, MATCH($R72,[3]Validation!$M$20:$M$23,0),MATCH(N72,[3]Validation!$O$18:$R$18,0)),v.IPCC.risk,2,FALSE), "")</f>
        <v>High</v>
      </c>
      <c r="Y72" s="241" t="s">
        <v>84</v>
      </c>
      <c r="Z72" s="243" t="s">
        <v>113</v>
      </c>
      <c r="AA72" s="233" t="s">
        <v>43</v>
      </c>
      <c r="AB72" s="244" t="s">
        <v>526</v>
      </c>
      <c r="AC72" s="245"/>
    </row>
    <row r="73" spans="1:29" s="246" customFormat="1" ht="19.5" customHeight="1" x14ac:dyDescent="0.25">
      <c r="A73" s="233" t="s">
        <v>527</v>
      </c>
      <c r="B73" s="251" t="s">
        <v>268</v>
      </c>
      <c r="C73" s="235" t="s">
        <v>184</v>
      </c>
      <c r="D73" s="235" t="s">
        <v>29</v>
      </c>
      <c r="E73" s="235" t="s">
        <v>185</v>
      </c>
      <c r="F73" s="235" t="s">
        <v>31</v>
      </c>
      <c r="G73" s="235" t="s">
        <v>528</v>
      </c>
      <c r="H73" s="237" t="s">
        <v>519</v>
      </c>
      <c r="I73" s="244" t="s">
        <v>520</v>
      </c>
      <c r="J73" s="239" t="s">
        <v>36</v>
      </c>
      <c r="K73" s="239" t="s">
        <v>36</v>
      </c>
      <c r="L73" s="239" t="s">
        <v>36</v>
      </c>
      <c r="M73" s="239" t="s">
        <v>36</v>
      </c>
      <c r="N73" s="239" t="s">
        <v>36</v>
      </c>
      <c r="O73" s="240" t="s">
        <v>521</v>
      </c>
      <c r="P73" s="241" t="s">
        <v>36</v>
      </c>
      <c r="Q73" s="241" t="s">
        <v>34</v>
      </c>
      <c r="R73" s="241" t="str">
        <f>IFERROR(VLOOKUP(INDEX([3]Validation!$O$11:$R$14, MATCH($Q73,[3]Validation!$M$11:$M$14,0),MATCH($P73,[3]Validation!$O$9:$R$9,0)),[3]Validation!$F$10:$G$25,2,FALSE), "")</f>
        <v>High</v>
      </c>
      <c r="S73" s="242" t="s">
        <v>529</v>
      </c>
      <c r="T73" s="241" t="str">
        <f>IFERROR(VLOOKUP(INDEX([3]Validation!$O$20:$R$23, MATCH($R73,[3]Validation!$M$20:$M$23,0),MATCH(J73,[3]Validation!$O$18:$R$18,0)),v.IPCC.risk,2,FALSE), "")</f>
        <v>High</v>
      </c>
      <c r="U73" s="241" t="str">
        <f>IFERROR(VLOOKUP(INDEX([3]Validation!$O$20:$R$23, MATCH($R73,[3]Validation!$M$20:$M$23,0),MATCH(K73,[3]Validation!$O$18:$R$18,0)),v.IPCC.risk,2,FALSE), "")</f>
        <v>High</v>
      </c>
      <c r="V73" s="241" t="str">
        <f>IFERROR(VLOOKUP(INDEX([3]Validation!$O$20:$R$23, MATCH($R73,[3]Validation!$M$20:$M$23,0),MATCH(L73,[3]Validation!$O$18:$R$18,0)),v.IPCC.risk,2,FALSE), "")</f>
        <v>High</v>
      </c>
      <c r="W73" s="241" t="str">
        <f>IFERROR(VLOOKUP(INDEX([3]Validation!$O$20:$R$23, MATCH($R73,[3]Validation!$M$20:$M$23,0),MATCH(M73,[3]Validation!$O$18:$R$18,0)),v.IPCC.risk,2,FALSE), "")</f>
        <v>High</v>
      </c>
      <c r="X73" s="241" t="str">
        <f>IFERROR(VLOOKUP(INDEX([3]Validation!$O$20:$R$23, MATCH($R73,[3]Validation!$M$20:$M$23,0),MATCH(N73,[3]Validation!$O$18:$R$18,0)),v.IPCC.risk,2,FALSE), "")</f>
        <v>High</v>
      </c>
      <c r="Y73" s="241" t="s">
        <v>84</v>
      </c>
      <c r="Z73" s="243" t="s">
        <v>530</v>
      </c>
      <c r="AA73" s="233" t="s">
        <v>43</v>
      </c>
      <c r="AB73" s="244" t="s">
        <v>282</v>
      </c>
      <c r="AC73" s="245"/>
    </row>
    <row r="74" spans="1:29" s="246" customFormat="1" ht="19.5" customHeight="1" x14ac:dyDescent="0.25">
      <c r="A74" s="233" t="s">
        <v>531</v>
      </c>
      <c r="B74" s="248" t="s">
        <v>88</v>
      </c>
      <c r="C74" s="235" t="s">
        <v>184</v>
      </c>
      <c r="D74" s="235" t="s">
        <v>29</v>
      </c>
      <c r="E74" s="235" t="s">
        <v>532</v>
      </c>
      <c r="F74" s="235" t="s">
        <v>31</v>
      </c>
      <c r="G74" s="235" t="s">
        <v>533</v>
      </c>
      <c r="H74" s="237" t="s">
        <v>187</v>
      </c>
      <c r="I74" s="244" t="s">
        <v>534</v>
      </c>
      <c r="J74" s="239" t="s">
        <v>35</v>
      </c>
      <c r="K74" s="239" t="s">
        <v>36</v>
      </c>
      <c r="L74" s="239" t="s">
        <v>36</v>
      </c>
      <c r="M74" s="239" t="s">
        <v>36</v>
      </c>
      <c r="N74" s="239" t="s">
        <v>36</v>
      </c>
      <c r="O74" s="240" t="s">
        <v>535</v>
      </c>
      <c r="P74" s="241" t="s">
        <v>36</v>
      </c>
      <c r="Q74" s="241" t="s">
        <v>34</v>
      </c>
      <c r="R74" s="241" t="str">
        <f>IFERROR(VLOOKUP(INDEX([3]Validation!$O$11:$R$14, MATCH($Q74,[3]Validation!$M$11:$M$14,0),MATCH($P74,[3]Validation!$O$9:$R$9,0)),[3]Validation!$F$10:$G$25,2,FALSE), "")</f>
        <v>High</v>
      </c>
      <c r="S74" s="242" t="s">
        <v>536</v>
      </c>
      <c r="T74" s="241" t="str">
        <f>IFERROR(VLOOKUP(INDEX([3]Validation!$O$20:$R$23, MATCH($R74,[3]Validation!$M$20:$M$23,0),MATCH(J74,[3]Validation!$O$18:$R$18,0)),v.IPCC.risk,2,FALSE), "")</f>
        <v>Moderate</v>
      </c>
      <c r="U74" s="241" t="str">
        <f>IFERROR(VLOOKUP(INDEX([3]Validation!$O$20:$R$23, MATCH($R74,[3]Validation!$M$20:$M$23,0),MATCH(K74,[3]Validation!$O$18:$R$18,0)),v.IPCC.risk,2,FALSE), "")</f>
        <v>High</v>
      </c>
      <c r="V74" s="241" t="str">
        <f>IFERROR(VLOOKUP(INDEX([3]Validation!$O$20:$R$23, MATCH($R74,[3]Validation!$M$20:$M$23,0),MATCH(L74,[3]Validation!$O$18:$R$18,0)),v.IPCC.risk,2,FALSE), "")</f>
        <v>High</v>
      </c>
      <c r="W74" s="241" t="str">
        <f>IFERROR(VLOOKUP(INDEX([3]Validation!$O$20:$R$23, MATCH($R74,[3]Validation!$M$20:$M$23,0),MATCH(M74,[3]Validation!$O$18:$R$18,0)),v.IPCC.risk,2,FALSE), "")</f>
        <v>High</v>
      </c>
      <c r="X74" s="241" t="str">
        <f>IFERROR(VLOOKUP(INDEX([3]Validation!$O$20:$R$23, MATCH($R74,[3]Validation!$M$20:$M$23,0),MATCH(N74,[3]Validation!$O$18:$R$18,0)),v.IPCC.risk,2,FALSE), "")</f>
        <v>High</v>
      </c>
      <c r="Y74" s="241" t="s">
        <v>84</v>
      </c>
      <c r="Z74" s="243" t="s">
        <v>113</v>
      </c>
      <c r="AA74" s="233" t="s">
        <v>65</v>
      </c>
      <c r="AB74" s="244" t="s">
        <v>537</v>
      </c>
      <c r="AC74" s="245"/>
    </row>
    <row r="75" spans="1:29" s="246" customFormat="1" ht="19.5" customHeight="1" x14ac:dyDescent="0.25">
      <c r="A75" s="217" t="s">
        <v>538</v>
      </c>
      <c r="B75" s="229" t="s">
        <v>68</v>
      </c>
      <c r="C75" s="219" t="s">
        <v>151</v>
      </c>
      <c r="D75" s="219" t="s">
        <v>90</v>
      </c>
      <c r="E75" s="219"/>
      <c r="F75" s="219" t="s">
        <v>31</v>
      </c>
      <c r="G75" s="220" t="s">
        <v>539</v>
      </c>
      <c r="H75" s="221" t="s">
        <v>540</v>
      </c>
      <c r="I75" s="221"/>
      <c r="J75" s="222" t="s">
        <v>35</v>
      </c>
      <c r="K75" s="222" t="s">
        <v>36</v>
      </c>
      <c r="L75" s="222" t="s">
        <v>36</v>
      </c>
      <c r="M75" s="222" t="s">
        <v>36</v>
      </c>
      <c r="N75" s="222" t="s">
        <v>36</v>
      </c>
      <c r="O75" s="223" t="s">
        <v>541</v>
      </c>
      <c r="P75" s="224" t="s">
        <v>35</v>
      </c>
      <c r="Q75" s="225" t="s">
        <v>34</v>
      </c>
      <c r="R75" s="226" t="str">
        <f>IFERROR(VLOOKUP(INDEX([4]Validation!$O$11:$R$14, MATCH($Q75,[4]Validation!$M$11:$M$14,0),MATCH($P75,[4]Validation!$O$9:$R$9,0)),[4]Validation!$F$10:$G$25,2,FALSE), "")</f>
        <v>Moderate</v>
      </c>
      <c r="S75" s="227" t="s">
        <v>542</v>
      </c>
      <c r="T75" s="226" t="str">
        <f>IFERROR(VLOOKUP(INDEX([4]Validation!$O$20:$R$23, MATCH($R75,[4]Validation!$M$20:$M$23,0),MATCH(J75,[4]Validation!$O$18:$R$18,0)),v.IPCC.risk,2,FALSE), "")</f>
        <v>Moderate</v>
      </c>
      <c r="U75" s="226" t="str">
        <f>IFERROR(VLOOKUP(INDEX([4]Validation!$O$20:$R$23, MATCH($R75,[4]Validation!$M$20:$M$23,0),MATCH(K75,[4]Validation!$O$18:$R$18,0)),v.IPCC.risk,2,FALSE), "")</f>
        <v>High</v>
      </c>
      <c r="V75" s="226" t="str">
        <f>IFERROR(VLOOKUP(INDEX([4]Validation!$O$20:$R$23, MATCH($R75,[4]Validation!$M$20:$M$23,0),MATCH(L75,[4]Validation!$O$18:$R$18,0)),v.IPCC.risk,2,FALSE), "")</f>
        <v>High</v>
      </c>
      <c r="W75" s="226" t="str">
        <f>IFERROR(VLOOKUP(INDEX([4]Validation!$O$20:$R$23, MATCH($R75,[4]Validation!$M$20:$M$23,0),MATCH(M75,[4]Validation!$O$18:$R$18,0)),v.IPCC.risk,2,FALSE), "")</f>
        <v>High</v>
      </c>
      <c r="X75" s="226" t="str">
        <f>IFERROR(VLOOKUP(INDEX([4]Validation!$O$20:$R$23, MATCH($R75,[4]Validation!$M$20:$M$23,0),MATCH(N75,[4]Validation!$O$18:$R$18,0)),v.IPCC.risk,2,FALSE), "")</f>
        <v>High</v>
      </c>
      <c r="Y75" s="226" t="s">
        <v>84</v>
      </c>
      <c r="Z75" s="227" t="s">
        <v>543</v>
      </c>
      <c r="AA75" s="226" t="s">
        <v>65</v>
      </c>
      <c r="AB75" s="228"/>
      <c r="AC75" s="245"/>
    </row>
    <row r="76" spans="1:29" s="246" customFormat="1" ht="19.5" customHeight="1" x14ac:dyDescent="0.25">
      <c r="A76" s="217" t="s">
        <v>544</v>
      </c>
      <c r="B76" s="229" t="s">
        <v>57</v>
      </c>
      <c r="C76" s="219" t="s">
        <v>151</v>
      </c>
      <c r="D76" s="219" t="s">
        <v>90</v>
      </c>
      <c r="E76" s="219"/>
      <c r="F76" s="219" t="s">
        <v>31</v>
      </c>
      <c r="G76" s="220" t="s">
        <v>545</v>
      </c>
      <c r="H76" s="221" t="s">
        <v>546</v>
      </c>
      <c r="I76" s="221"/>
      <c r="J76" s="222" t="s">
        <v>35</v>
      </c>
      <c r="K76" s="222" t="s">
        <v>36</v>
      </c>
      <c r="L76" s="222" t="s">
        <v>36</v>
      </c>
      <c r="M76" s="222" t="s">
        <v>36</v>
      </c>
      <c r="N76" s="222" t="s">
        <v>36</v>
      </c>
      <c r="O76" s="223" t="s">
        <v>547</v>
      </c>
      <c r="P76" s="224" t="s">
        <v>35</v>
      </c>
      <c r="Q76" s="225" t="s">
        <v>34</v>
      </c>
      <c r="R76" s="226" t="str">
        <f>IFERROR(VLOOKUP(INDEX([4]Validation!$O$11:$R$14, MATCH($Q76,[4]Validation!$M$11:$M$14,0),MATCH($P76,[4]Validation!$O$9:$R$9,0)),[4]Validation!$F$10:$G$25,2,FALSE), "")</f>
        <v>Moderate</v>
      </c>
      <c r="S76" s="227" t="s">
        <v>548</v>
      </c>
      <c r="T76" s="226" t="str">
        <f>IFERROR(VLOOKUP(INDEX([4]Validation!$O$20:$R$23, MATCH($R76,[4]Validation!$M$20:$M$23,0),MATCH(J76,[4]Validation!$O$18:$R$18,0)),v.IPCC.risk,2,FALSE), "")</f>
        <v>Moderate</v>
      </c>
      <c r="U76" s="226" t="str">
        <f>IFERROR(VLOOKUP(INDEX([4]Validation!$O$20:$R$23, MATCH($R76,[4]Validation!$M$20:$M$23,0),MATCH(K76,[4]Validation!$O$18:$R$18,0)),v.IPCC.risk,2,FALSE), "")</f>
        <v>High</v>
      </c>
      <c r="V76" s="226" t="str">
        <f>IFERROR(VLOOKUP(INDEX([4]Validation!$O$20:$R$23, MATCH($R76,[4]Validation!$M$20:$M$23,0),MATCH(L76,[4]Validation!$O$18:$R$18,0)),v.IPCC.risk,2,FALSE), "")</f>
        <v>High</v>
      </c>
      <c r="W76" s="226" t="str">
        <f>IFERROR(VLOOKUP(INDEX([4]Validation!$O$20:$R$23, MATCH($R76,[4]Validation!$M$20:$M$23,0),MATCH(M76,[4]Validation!$O$18:$R$18,0)),v.IPCC.risk,2,FALSE), "")</f>
        <v>High</v>
      </c>
      <c r="X76" s="226" t="str">
        <f>IFERROR(VLOOKUP(INDEX([4]Validation!$O$20:$R$23, MATCH($R76,[4]Validation!$M$20:$M$23,0),MATCH(N76,[4]Validation!$O$18:$R$18,0)),v.IPCC.risk,2,FALSE), "")</f>
        <v>High</v>
      </c>
      <c r="Y76" s="226" t="s">
        <v>84</v>
      </c>
      <c r="Z76" s="227" t="s">
        <v>543</v>
      </c>
      <c r="AA76" s="226" t="s">
        <v>65</v>
      </c>
      <c r="AB76" s="228"/>
      <c r="AC76" s="245"/>
    </row>
    <row r="77" spans="1:29" s="246" customFormat="1" ht="19.5" customHeight="1" x14ac:dyDescent="0.25">
      <c r="A77" s="217" t="s">
        <v>549</v>
      </c>
      <c r="B77" s="229" t="s">
        <v>68</v>
      </c>
      <c r="C77" s="219" t="s">
        <v>550</v>
      </c>
      <c r="D77" s="219" t="s">
        <v>90</v>
      </c>
      <c r="E77" s="219"/>
      <c r="F77" s="219" t="s">
        <v>31</v>
      </c>
      <c r="G77" s="220" t="s">
        <v>551</v>
      </c>
      <c r="H77" s="221"/>
      <c r="I77" s="221"/>
      <c r="J77" s="222" t="s">
        <v>35</v>
      </c>
      <c r="K77" s="222" t="s">
        <v>36</v>
      </c>
      <c r="L77" s="222" t="s">
        <v>36</v>
      </c>
      <c r="M77" s="222" t="s">
        <v>36</v>
      </c>
      <c r="N77" s="222" t="s">
        <v>36</v>
      </c>
      <c r="O77" s="223" t="s">
        <v>552</v>
      </c>
      <c r="P77" s="224" t="s">
        <v>36</v>
      </c>
      <c r="Q77" s="225" t="s">
        <v>34</v>
      </c>
      <c r="R77" s="226" t="str">
        <f>IFERROR(VLOOKUP(INDEX([4]Validation!$O$11:$R$14, MATCH($Q77,[4]Validation!$M$11:$M$14,0),MATCH($P77,[4]Validation!$O$9:$R$9,0)),[4]Validation!$F$10:$G$25,2,FALSE), "")</f>
        <v>High</v>
      </c>
      <c r="S77" s="227" t="s">
        <v>553</v>
      </c>
      <c r="T77" s="226" t="str">
        <f>IFERROR(VLOOKUP(INDEX([4]Validation!$O$20:$R$23, MATCH($R77,[4]Validation!$M$20:$M$23,0),MATCH(J77,[4]Validation!$O$18:$R$18,0)),v.IPCC.risk,2,FALSE), "")</f>
        <v>Moderate</v>
      </c>
      <c r="U77" s="226" t="str">
        <f>IFERROR(VLOOKUP(INDEX([4]Validation!$O$20:$R$23, MATCH($R77,[4]Validation!$M$20:$M$23,0),MATCH(K77,[4]Validation!$O$18:$R$18,0)),v.IPCC.risk,2,FALSE), "")</f>
        <v>High</v>
      </c>
      <c r="V77" s="226" t="str">
        <f>IFERROR(VLOOKUP(INDEX([4]Validation!$O$20:$R$23, MATCH($R77,[4]Validation!$M$20:$M$23,0),MATCH(L77,[4]Validation!$O$18:$R$18,0)),v.IPCC.risk,2,FALSE), "")</f>
        <v>High</v>
      </c>
      <c r="W77" s="226" t="str">
        <f>IFERROR(VLOOKUP(INDEX([4]Validation!$O$20:$R$23, MATCH($R77,[4]Validation!$M$20:$M$23,0),MATCH(M77,[4]Validation!$O$18:$R$18,0)),v.IPCC.risk,2,FALSE), "")</f>
        <v>High</v>
      </c>
      <c r="X77" s="226" t="str">
        <f>IFERROR(VLOOKUP(INDEX([4]Validation!$O$20:$R$23, MATCH($R77,[4]Validation!$M$20:$M$23,0),MATCH(N77,[4]Validation!$O$18:$R$18,0)),v.IPCC.risk,2,FALSE), "")</f>
        <v>High</v>
      </c>
      <c r="Y77" s="226" t="s">
        <v>84</v>
      </c>
      <c r="Z77" s="227" t="s">
        <v>554</v>
      </c>
      <c r="AA77" s="226" t="s">
        <v>65</v>
      </c>
      <c r="AB77" s="228"/>
      <c r="AC77" s="245"/>
    </row>
    <row r="78" spans="1:29" s="246" customFormat="1" ht="19.5" customHeight="1" x14ac:dyDescent="0.25">
      <c r="A78" s="217" t="s">
        <v>555</v>
      </c>
      <c r="B78" s="218" t="s">
        <v>150</v>
      </c>
      <c r="C78" s="219" t="s">
        <v>89</v>
      </c>
      <c r="D78" s="219" t="s">
        <v>90</v>
      </c>
      <c r="E78" s="219"/>
      <c r="F78" s="219" t="s">
        <v>31</v>
      </c>
      <c r="G78" s="220" t="s">
        <v>556</v>
      </c>
      <c r="H78" s="221" t="s">
        <v>557</v>
      </c>
      <c r="I78" s="221"/>
      <c r="J78" s="222" t="s">
        <v>35</v>
      </c>
      <c r="K78" s="222" t="s">
        <v>36</v>
      </c>
      <c r="L78" s="222" t="s">
        <v>36</v>
      </c>
      <c r="M78" s="222" t="s">
        <v>36</v>
      </c>
      <c r="N78" s="222" t="s">
        <v>36</v>
      </c>
      <c r="O78" s="223" t="s">
        <v>558</v>
      </c>
      <c r="P78" s="224" t="s">
        <v>36</v>
      </c>
      <c r="Q78" s="225" t="s">
        <v>34</v>
      </c>
      <c r="R78" s="226" t="str">
        <f>IFERROR(VLOOKUP(INDEX([4]Validation!$O$11:$R$14, MATCH($Q78,[4]Validation!$M$11:$M$14,0),MATCH($P78,[4]Validation!$O$9:$R$9,0)),[4]Validation!$F$10:$G$25,2,FALSE), "")</f>
        <v>High</v>
      </c>
      <c r="S78" s="227" t="s">
        <v>559</v>
      </c>
      <c r="T78" s="226" t="str">
        <f>IFERROR(VLOOKUP(INDEX([4]Validation!$O$20:$R$23, MATCH($R78,[4]Validation!$M$20:$M$23,0),MATCH(J78,[4]Validation!$O$18:$R$18,0)),v.IPCC.risk,2,FALSE), "")</f>
        <v>Moderate</v>
      </c>
      <c r="U78" s="226" t="str">
        <f>IFERROR(VLOOKUP(INDEX([4]Validation!$O$20:$R$23, MATCH($R78,[4]Validation!$M$20:$M$23,0),MATCH(K78,[4]Validation!$O$18:$R$18,0)),v.IPCC.risk,2,FALSE), "")</f>
        <v>High</v>
      </c>
      <c r="V78" s="226" t="str">
        <f>IFERROR(VLOOKUP(INDEX([4]Validation!$O$20:$R$23, MATCH($R78,[4]Validation!$M$20:$M$23,0),MATCH(L78,[4]Validation!$O$18:$R$18,0)),v.IPCC.risk,2,FALSE), "")</f>
        <v>High</v>
      </c>
      <c r="W78" s="226" t="str">
        <f>IFERROR(VLOOKUP(INDEX([4]Validation!$O$20:$R$23, MATCH($R78,[4]Validation!$M$20:$M$23,0),MATCH(M78,[4]Validation!$O$18:$R$18,0)),v.IPCC.risk,2,FALSE), "")</f>
        <v>High</v>
      </c>
      <c r="X78" s="226" t="str">
        <f>IFERROR(VLOOKUP(INDEX([4]Validation!$O$20:$R$23, MATCH($R78,[4]Validation!$M$20:$M$23,0),MATCH(N78,[4]Validation!$O$18:$R$18,0)),v.IPCC.risk,2,FALSE), "")</f>
        <v>High</v>
      </c>
      <c r="Y78" s="226" t="s">
        <v>84</v>
      </c>
      <c r="Z78" s="227" t="s">
        <v>560</v>
      </c>
      <c r="AA78" s="226" t="s">
        <v>65</v>
      </c>
      <c r="AB78" s="228"/>
      <c r="AC78" s="245"/>
    </row>
    <row r="79" spans="1:29" s="246" customFormat="1" ht="19.5" customHeight="1" x14ac:dyDescent="0.25">
      <c r="A79" s="217" t="s">
        <v>561</v>
      </c>
      <c r="B79" s="229" t="s">
        <v>57</v>
      </c>
      <c r="C79" s="219" t="s">
        <v>89</v>
      </c>
      <c r="D79" s="219" t="s">
        <v>90</v>
      </c>
      <c r="E79" s="219"/>
      <c r="F79" s="219" t="s">
        <v>31</v>
      </c>
      <c r="G79" s="220" t="s">
        <v>562</v>
      </c>
      <c r="H79" s="221"/>
      <c r="I79" s="221"/>
      <c r="J79" s="222" t="s">
        <v>35</v>
      </c>
      <c r="K79" s="222" t="s">
        <v>36</v>
      </c>
      <c r="L79" s="222" t="s">
        <v>36</v>
      </c>
      <c r="M79" s="222" t="s">
        <v>36</v>
      </c>
      <c r="N79" s="222" t="s">
        <v>36</v>
      </c>
      <c r="O79" s="223" t="s">
        <v>563</v>
      </c>
      <c r="P79" s="224" t="s">
        <v>35</v>
      </c>
      <c r="Q79" s="225" t="s">
        <v>39</v>
      </c>
      <c r="R79" s="226" t="str">
        <f>IFERROR(VLOOKUP(INDEX([4]Validation!$O$11:$R$14, MATCH($Q79,[4]Validation!$M$11:$M$14,0),MATCH($P79,[4]Validation!$O$9:$R$9,0)),[4]Validation!$F$10:$G$25,2,FALSE), "")</f>
        <v>High</v>
      </c>
      <c r="S79" s="227" t="s">
        <v>564</v>
      </c>
      <c r="T79" s="226" t="str">
        <f>IFERROR(VLOOKUP(INDEX([4]Validation!$O$20:$R$23, MATCH($R79,[4]Validation!$M$20:$M$23,0),MATCH(J79,[4]Validation!$O$18:$R$18,0)),v.IPCC.risk,2,FALSE), "")</f>
        <v>Moderate</v>
      </c>
      <c r="U79" s="226" t="str">
        <f>IFERROR(VLOOKUP(INDEX([4]Validation!$O$20:$R$23, MATCH($R79,[4]Validation!$M$20:$M$23,0),MATCH(K79,[4]Validation!$O$18:$R$18,0)),v.IPCC.risk,2,FALSE), "")</f>
        <v>High</v>
      </c>
      <c r="V79" s="226" t="str">
        <f>IFERROR(VLOOKUP(INDEX([4]Validation!$O$20:$R$23, MATCH($R79,[4]Validation!$M$20:$M$23,0),MATCH(L79,[4]Validation!$O$18:$R$18,0)),v.IPCC.risk,2,FALSE), "")</f>
        <v>High</v>
      </c>
      <c r="W79" s="226" t="str">
        <f>IFERROR(VLOOKUP(INDEX([4]Validation!$O$20:$R$23, MATCH($R79,[4]Validation!$M$20:$M$23,0),MATCH(M79,[4]Validation!$O$18:$R$18,0)),v.IPCC.risk,2,FALSE), "")</f>
        <v>High</v>
      </c>
      <c r="X79" s="226" t="str">
        <f>IFERROR(VLOOKUP(INDEX([4]Validation!$O$20:$R$23, MATCH($R79,[4]Validation!$M$20:$M$23,0),MATCH(N79,[4]Validation!$O$18:$R$18,0)),v.IPCC.risk,2,FALSE), "")</f>
        <v>High</v>
      </c>
      <c r="Y79" s="226" t="s">
        <v>84</v>
      </c>
      <c r="Z79" s="227" t="s">
        <v>565</v>
      </c>
      <c r="AA79" s="226" t="s">
        <v>65</v>
      </c>
      <c r="AB79" s="228"/>
      <c r="AC79" s="245"/>
    </row>
    <row r="80" spans="1:29" ht="19.5" customHeight="1" x14ac:dyDescent="0.25">
      <c r="A80" s="259" t="s">
        <v>566</v>
      </c>
      <c r="B80" s="266" t="s">
        <v>340</v>
      </c>
      <c r="C80" s="261" t="s">
        <v>58</v>
      </c>
      <c r="D80" s="261" t="s">
        <v>48</v>
      </c>
      <c r="E80" s="261"/>
      <c r="F80" s="261" t="s">
        <v>49</v>
      </c>
      <c r="G80" s="262" t="s">
        <v>567</v>
      </c>
      <c r="H80" s="263" t="s">
        <v>568</v>
      </c>
      <c r="I80" s="264" t="s">
        <v>569</v>
      </c>
      <c r="J80" s="222" t="s">
        <v>34</v>
      </c>
      <c r="K80" s="222" t="s">
        <v>34</v>
      </c>
      <c r="L80" s="222" t="s">
        <v>35</v>
      </c>
      <c r="M80" s="222" t="s">
        <v>35</v>
      </c>
      <c r="N80" s="222" t="s">
        <v>35</v>
      </c>
      <c r="O80" s="265" t="s">
        <v>570</v>
      </c>
      <c r="P80" s="224" t="s">
        <v>37</v>
      </c>
      <c r="Q80" s="225" t="s">
        <v>39</v>
      </c>
      <c r="R80" s="226" t="str">
        <f>IFERROR(VLOOKUP(INDEX(Validation!$O$11:$R$14, MATCH($Q80,Validation!$M$11:$M$14,0),MATCH($P80,Validation!$O$9:$R$9,0)),Validation!$F$10:$G$25,2,FALSE), "")</f>
        <v>Extreme</v>
      </c>
      <c r="S80" s="227" t="s">
        <v>571</v>
      </c>
      <c r="T80" s="226" t="str">
        <f>IFERROR(VLOOKUP(INDEX(Validation!$O$20:$R$23, MATCH($R80,Validation!$M$20:$M$23,0),MATCH(J80,Validation!$O$18:$R$18,0)),v.IPCC.risk,2,FALSE), "")</f>
        <v>Moderate</v>
      </c>
      <c r="U80" s="226" t="str">
        <f>IFERROR(VLOOKUP(INDEX(Validation!$O$20:$R$23, MATCH($R80,Validation!$M$20:$M$23,0),MATCH(K80,Validation!$O$18:$R$18,0)),v.IPCC.risk,2,FALSE), "")</f>
        <v>Moderate</v>
      </c>
      <c r="V80" s="226" t="str">
        <f>IFERROR(VLOOKUP(INDEX(Validation!$O$20:$R$23, MATCH($R80,Validation!$M$20:$M$23,0),MATCH(L80,Validation!$O$18:$R$18,0)),v.IPCC.risk,2,FALSE), "")</f>
        <v>High</v>
      </c>
      <c r="W80" s="226" t="str">
        <f>IFERROR(VLOOKUP(INDEX(Validation!$O$20:$R$23, MATCH($R80,Validation!$M$20:$M$23,0),MATCH(M80,Validation!$O$18:$R$18,0)),v.IPCC.risk,2,FALSE), "")</f>
        <v>High</v>
      </c>
      <c r="X80" s="226" t="str">
        <f>IFERROR(VLOOKUP(INDEX(Validation!$O$20:$R$23, MATCH($R80,Validation!$M$20:$M$23,0),MATCH(N80,Validation!$O$18:$R$18,0)),v.IPCC.risk,2,FALSE), "")</f>
        <v>High</v>
      </c>
      <c r="Y80" s="226" t="s">
        <v>84</v>
      </c>
      <c r="Z80" s="228" t="s">
        <v>572</v>
      </c>
      <c r="AA80" s="226" t="s">
        <v>43</v>
      </c>
      <c r="AB80" s="228" t="s">
        <v>573</v>
      </c>
      <c r="AC80" s="216"/>
    </row>
    <row r="81" spans="1:29" ht="19.5" customHeight="1" x14ac:dyDescent="0.25">
      <c r="A81" s="233" t="s">
        <v>574</v>
      </c>
      <c r="B81" s="248" t="s">
        <v>150</v>
      </c>
      <c r="C81" s="235" t="s">
        <v>184</v>
      </c>
      <c r="D81" s="235" t="s">
        <v>29</v>
      </c>
      <c r="E81" s="235" t="s">
        <v>98</v>
      </c>
      <c r="F81" s="235" t="s">
        <v>31</v>
      </c>
      <c r="G81" s="235" t="s">
        <v>575</v>
      </c>
      <c r="H81" s="237" t="s">
        <v>187</v>
      </c>
      <c r="I81" s="244" t="s">
        <v>101</v>
      </c>
      <c r="J81" s="239" t="s">
        <v>34</v>
      </c>
      <c r="K81" s="239" t="s">
        <v>35</v>
      </c>
      <c r="L81" s="239" t="s">
        <v>36</v>
      </c>
      <c r="M81" s="239" t="s">
        <v>36</v>
      </c>
      <c r="N81" s="239" t="s">
        <v>36</v>
      </c>
      <c r="O81" s="240" t="s">
        <v>301</v>
      </c>
      <c r="P81" s="241" t="s">
        <v>35</v>
      </c>
      <c r="Q81" s="241" t="s">
        <v>122</v>
      </c>
      <c r="R81" s="241" t="str">
        <f>IFERROR(VLOOKUP(INDEX([3]Validation!$O$11:$R$14, MATCH($Q81,[3]Validation!$M$11:$M$14,0),MATCH($P81,[3]Validation!$O$9:$R$9,0)),[3]Validation!$F$10:$G$25,2,FALSE), "")</f>
        <v>Moderate</v>
      </c>
      <c r="S81" s="242" t="s">
        <v>576</v>
      </c>
      <c r="T81" s="241" t="str">
        <f>IFERROR(VLOOKUP(INDEX([3]Validation!$O$20:$R$23, MATCH($R81,[3]Validation!$M$20:$M$23,0),MATCH(J81,[3]Validation!$O$18:$R$18,0)),v.IPCC.risk,2,FALSE), "")</f>
        <v>Low</v>
      </c>
      <c r="U81" s="241" t="str">
        <f>IFERROR(VLOOKUP(INDEX([3]Validation!$O$20:$R$23, MATCH($R81,[3]Validation!$M$20:$M$23,0),MATCH(K81,[3]Validation!$O$18:$R$18,0)),v.IPCC.risk,2,FALSE), "")</f>
        <v>Moderate</v>
      </c>
      <c r="V81" s="241" t="str">
        <f>IFERROR(VLOOKUP(INDEX([3]Validation!$O$20:$R$23, MATCH($R81,[3]Validation!$M$20:$M$23,0),MATCH(L81,[3]Validation!$O$18:$R$18,0)),v.IPCC.risk,2,FALSE), "")</f>
        <v>High</v>
      </c>
      <c r="W81" s="241" t="str">
        <f>IFERROR(VLOOKUP(INDEX([3]Validation!$O$20:$R$23, MATCH($R81,[3]Validation!$M$20:$M$23,0),MATCH(M81,[3]Validation!$O$18:$R$18,0)),v.IPCC.risk,2,FALSE), "")</f>
        <v>High</v>
      </c>
      <c r="X81" s="241" t="str">
        <f>IFERROR(VLOOKUP(INDEX([3]Validation!$O$20:$R$23, MATCH($R81,[3]Validation!$M$20:$M$23,0),MATCH(N81,[3]Validation!$O$18:$R$18,0)),v.IPCC.risk,2,FALSE), "")</f>
        <v>High</v>
      </c>
      <c r="Y81" s="241" t="s">
        <v>84</v>
      </c>
      <c r="Z81" s="243" t="s">
        <v>113</v>
      </c>
      <c r="AA81" s="233" t="s">
        <v>43</v>
      </c>
      <c r="AB81" s="244" t="s">
        <v>577</v>
      </c>
      <c r="AC81" s="216"/>
    </row>
    <row r="82" spans="1:29" ht="19.5" customHeight="1" x14ac:dyDescent="0.25">
      <c r="A82" s="233" t="s">
        <v>578</v>
      </c>
      <c r="B82" s="250" t="s">
        <v>579</v>
      </c>
      <c r="C82" s="235" t="s">
        <v>116</v>
      </c>
      <c r="D82" s="235" t="s">
        <v>29</v>
      </c>
      <c r="E82" s="235" t="s">
        <v>532</v>
      </c>
      <c r="F82" s="235" t="s">
        <v>31</v>
      </c>
      <c r="G82" s="236" t="s">
        <v>580</v>
      </c>
      <c r="H82" s="237" t="s">
        <v>80</v>
      </c>
      <c r="I82" s="244" t="s">
        <v>534</v>
      </c>
      <c r="J82" s="222" t="s">
        <v>34</v>
      </c>
      <c r="K82" s="222" t="s">
        <v>35</v>
      </c>
      <c r="L82" s="222" t="s">
        <v>35</v>
      </c>
      <c r="M82" s="222" t="s">
        <v>36</v>
      </c>
      <c r="N82" s="222" t="s">
        <v>36</v>
      </c>
      <c r="O82" s="223" t="s">
        <v>581</v>
      </c>
      <c r="P82" s="224" t="s">
        <v>36</v>
      </c>
      <c r="Q82" s="225" t="s">
        <v>34</v>
      </c>
      <c r="R82" s="226" t="str">
        <f>IFERROR(VLOOKUP(INDEX([3]Validation!$O$11:$R$14, MATCH($Q82,[3]Validation!$M$11:$M$14,0),MATCH($P82,[3]Validation!$O$9:$R$9,0)),[3]Validation!$F$10:$G$25,2,FALSE), "")</f>
        <v>High</v>
      </c>
      <c r="S82" s="249" t="s">
        <v>582</v>
      </c>
      <c r="T82" s="226" t="str">
        <f>IFERROR(VLOOKUP(INDEX([3]Validation!$O$20:$R$23, MATCH($R82,[3]Validation!$M$20:$M$23,0),MATCH(J82,[3]Validation!$O$18:$R$18,0)),v.IPCC.risk,2,FALSE), "")</f>
        <v>Low</v>
      </c>
      <c r="U82" s="226" t="str">
        <f>IFERROR(VLOOKUP(INDEX([3]Validation!$O$20:$R$23, MATCH($R82,[3]Validation!$M$20:$M$23,0),MATCH(K82,[3]Validation!$O$18:$R$18,0)),v.IPCC.risk,2,FALSE), "")</f>
        <v>Moderate</v>
      </c>
      <c r="V82" s="226" t="str">
        <f>IFERROR(VLOOKUP(INDEX([3]Validation!$O$20:$R$23, MATCH($R82,[3]Validation!$M$20:$M$23,0),MATCH(L82,[3]Validation!$O$18:$R$18,0)),v.IPCC.risk,2,FALSE), "")</f>
        <v>Moderate</v>
      </c>
      <c r="W82" s="226" t="str">
        <f>IFERROR(VLOOKUP(INDEX([3]Validation!$O$20:$R$23, MATCH($R82,[3]Validation!$M$20:$M$23,0),MATCH(M82,[3]Validation!$O$18:$R$18,0)),v.IPCC.risk,2,FALSE), "")</f>
        <v>High</v>
      </c>
      <c r="X82" s="226" t="str">
        <f>IFERROR(VLOOKUP(INDEX([3]Validation!$O$20:$R$23, MATCH($R82,[3]Validation!$M$20:$M$23,0),MATCH(N82,[3]Validation!$O$18:$R$18,0)),v.IPCC.risk,2,FALSE), "")</f>
        <v>High</v>
      </c>
      <c r="Y82" s="226" t="s">
        <v>124</v>
      </c>
      <c r="Z82" s="243" t="s">
        <v>583</v>
      </c>
      <c r="AA82" s="233" t="s">
        <v>65</v>
      </c>
      <c r="AB82" s="244" t="s">
        <v>537</v>
      </c>
      <c r="AC82" s="216"/>
    </row>
    <row r="83" spans="1:29" ht="19.5" customHeight="1" x14ac:dyDescent="0.25">
      <c r="A83" s="233" t="s">
        <v>584</v>
      </c>
      <c r="B83" s="234" t="s">
        <v>27</v>
      </c>
      <c r="C83" s="235" t="s">
        <v>116</v>
      </c>
      <c r="D83" s="235" t="s">
        <v>29</v>
      </c>
      <c r="E83" s="235" t="s">
        <v>30</v>
      </c>
      <c r="F83" s="235" t="s">
        <v>31</v>
      </c>
      <c r="G83" s="236" t="s">
        <v>585</v>
      </c>
      <c r="H83" s="237" t="s">
        <v>33</v>
      </c>
      <c r="I83" s="238"/>
      <c r="J83" s="222" t="s">
        <v>34</v>
      </c>
      <c r="K83" s="222" t="s">
        <v>35</v>
      </c>
      <c r="L83" s="222" t="s">
        <v>35</v>
      </c>
      <c r="M83" s="222" t="s">
        <v>36</v>
      </c>
      <c r="N83" s="222" t="s">
        <v>36</v>
      </c>
      <c r="O83" s="223" t="s">
        <v>586</v>
      </c>
      <c r="P83" s="224" t="s">
        <v>36</v>
      </c>
      <c r="Q83" s="225" t="s">
        <v>34</v>
      </c>
      <c r="R83" s="226" t="str">
        <f>IFERROR(VLOOKUP(INDEX([3]Validation!$O$11:$R$14, MATCH($Q83,[3]Validation!$M$11:$M$14,0),MATCH($P83,[3]Validation!$O$9:$R$9,0)),[3]Validation!$F$10:$G$25,2,FALSE), "")</f>
        <v>High</v>
      </c>
      <c r="S83" s="249" t="s">
        <v>587</v>
      </c>
      <c r="T83" s="226" t="str">
        <f>IFERROR(VLOOKUP(INDEX([3]Validation!$O$20:$R$23, MATCH($R83,[3]Validation!$M$20:$M$23,0),MATCH(J83,[3]Validation!$O$18:$R$18,0)),v.IPCC.risk,2,FALSE), "")</f>
        <v>Low</v>
      </c>
      <c r="U83" s="226" t="str">
        <f>IFERROR(VLOOKUP(INDEX([3]Validation!$O$20:$R$23, MATCH($R83,[3]Validation!$M$20:$M$23,0),MATCH(K83,[3]Validation!$O$18:$R$18,0)),v.IPCC.risk,2,FALSE), "")</f>
        <v>Moderate</v>
      </c>
      <c r="V83" s="226" t="str">
        <f>IFERROR(VLOOKUP(INDEX([3]Validation!$O$20:$R$23, MATCH($R83,[3]Validation!$M$20:$M$23,0),MATCH(L83,[3]Validation!$O$18:$R$18,0)),v.IPCC.risk,2,FALSE), "")</f>
        <v>Moderate</v>
      </c>
      <c r="W83" s="226" t="str">
        <f>IFERROR(VLOOKUP(INDEX([3]Validation!$O$20:$R$23, MATCH($R83,[3]Validation!$M$20:$M$23,0),MATCH(M83,[3]Validation!$O$18:$R$18,0)),v.IPCC.risk,2,FALSE), "")</f>
        <v>High</v>
      </c>
      <c r="X83" s="226" t="str">
        <f>IFERROR(VLOOKUP(INDEX([3]Validation!$O$20:$R$23, MATCH($R83,[3]Validation!$M$20:$M$23,0),MATCH(N83,[3]Validation!$O$18:$R$18,0)),v.IPCC.risk,2,FALSE), "")</f>
        <v>High</v>
      </c>
      <c r="Y83" s="226" t="s">
        <v>124</v>
      </c>
      <c r="Z83" s="243" t="s">
        <v>588</v>
      </c>
      <c r="AA83" s="233" t="s">
        <v>43</v>
      </c>
      <c r="AB83" s="244" t="s">
        <v>589</v>
      </c>
      <c r="AC83" s="216"/>
    </row>
    <row r="84" spans="1:29" ht="19.5" customHeight="1" x14ac:dyDescent="0.25">
      <c r="A84" s="233" t="s">
        <v>590</v>
      </c>
      <c r="B84" s="250" t="s">
        <v>202</v>
      </c>
      <c r="C84" s="235" t="s">
        <v>116</v>
      </c>
      <c r="D84" s="235" t="s">
        <v>29</v>
      </c>
      <c r="E84" s="235" t="s">
        <v>203</v>
      </c>
      <c r="F84" s="235" t="s">
        <v>31</v>
      </c>
      <c r="G84" s="236" t="s">
        <v>591</v>
      </c>
      <c r="H84" s="237" t="s">
        <v>80</v>
      </c>
      <c r="I84" s="238"/>
      <c r="J84" s="222" t="s">
        <v>34</v>
      </c>
      <c r="K84" s="222" t="s">
        <v>35</v>
      </c>
      <c r="L84" s="222" t="s">
        <v>35</v>
      </c>
      <c r="M84" s="222" t="s">
        <v>36</v>
      </c>
      <c r="N84" s="222" t="s">
        <v>36</v>
      </c>
      <c r="O84" s="223" t="s">
        <v>205</v>
      </c>
      <c r="P84" s="224" t="s">
        <v>36</v>
      </c>
      <c r="Q84" s="225" t="s">
        <v>122</v>
      </c>
      <c r="R84" s="226" t="str">
        <f>IFERROR(VLOOKUP(INDEX([3]Validation!$O$11:$R$14, MATCH($Q84,[3]Validation!$M$11:$M$14,0),MATCH($P84,[3]Validation!$O$9:$R$9,0)),[3]Validation!$F$10:$G$25,2,FALSE), "")</f>
        <v>High</v>
      </c>
      <c r="S84" s="249" t="s">
        <v>592</v>
      </c>
      <c r="T84" s="226" t="str">
        <f>IFERROR(VLOOKUP(INDEX([3]Validation!$O$20:$R$23, MATCH($R84,[3]Validation!$M$20:$M$23,0),MATCH(J84,[3]Validation!$O$18:$R$18,0)),v.IPCC.risk,2,FALSE), "")</f>
        <v>Low</v>
      </c>
      <c r="U84" s="226" t="str">
        <f>IFERROR(VLOOKUP(INDEX([3]Validation!$O$20:$R$23, MATCH($R84,[3]Validation!$M$20:$M$23,0),MATCH(K84,[3]Validation!$O$18:$R$18,0)),v.IPCC.risk,2,FALSE), "")</f>
        <v>Moderate</v>
      </c>
      <c r="V84" s="226" t="str">
        <f>IFERROR(VLOOKUP(INDEX([3]Validation!$O$20:$R$23, MATCH($R84,[3]Validation!$M$20:$M$23,0),MATCH(L84,[3]Validation!$O$18:$R$18,0)),v.IPCC.risk,2,FALSE), "")</f>
        <v>Moderate</v>
      </c>
      <c r="W84" s="226" t="str">
        <f>IFERROR(VLOOKUP(INDEX([3]Validation!$O$20:$R$23, MATCH($R84,[3]Validation!$M$20:$M$23,0),MATCH(M84,[3]Validation!$O$18:$R$18,0)),v.IPCC.risk,2,FALSE), "")</f>
        <v>High</v>
      </c>
      <c r="X84" s="226" t="str">
        <f>IFERROR(VLOOKUP(INDEX([3]Validation!$O$20:$R$23, MATCH($R84,[3]Validation!$M$20:$M$23,0),MATCH(N84,[3]Validation!$O$18:$R$18,0)),v.IPCC.risk,2,FALSE), "")</f>
        <v>High</v>
      </c>
      <c r="Y84" s="226" t="s">
        <v>84</v>
      </c>
      <c r="Z84" s="243" t="s">
        <v>593</v>
      </c>
      <c r="AA84" s="233" t="s">
        <v>43</v>
      </c>
      <c r="AB84" s="244" t="s">
        <v>208</v>
      </c>
      <c r="AC84" s="216"/>
    </row>
    <row r="85" spans="1:29" ht="19.5" customHeight="1" x14ac:dyDescent="0.25">
      <c r="A85" s="233" t="s">
        <v>594</v>
      </c>
      <c r="B85" s="250" t="s">
        <v>202</v>
      </c>
      <c r="C85" s="235" t="s">
        <v>211</v>
      </c>
      <c r="D85" s="235" t="s">
        <v>29</v>
      </c>
      <c r="E85" s="235" t="s">
        <v>203</v>
      </c>
      <c r="F85" s="235" t="s">
        <v>31</v>
      </c>
      <c r="G85" s="236" t="s">
        <v>595</v>
      </c>
      <c r="H85" s="237" t="s">
        <v>299</v>
      </c>
      <c r="I85" s="238"/>
      <c r="J85" s="239" t="s">
        <v>34</v>
      </c>
      <c r="K85" s="239" t="s">
        <v>35</v>
      </c>
      <c r="L85" s="239" t="s">
        <v>35</v>
      </c>
      <c r="M85" s="239" t="s">
        <v>36</v>
      </c>
      <c r="N85" s="239" t="s">
        <v>36</v>
      </c>
      <c r="O85" s="240" t="s">
        <v>205</v>
      </c>
      <c r="P85" s="241" t="s">
        <v>35</v>
      </c>
      <c r="Q85" s="241" t="s">
        <v>34</v>
      </c>
      <c r="R85" s="241" t="str">
        <f>IFERROR(VLOOKUP(INDEX([3]Validation!$O$11:$R$14, MATCH($Q85,[3]Validation!$M$11:$M$14,0),MATCH($P85,[3]Validation!$O$9:$R$9,0)),[3]Validation!$F$10:$G$25,2,FALSE), "")</f>
        <v>Moderate</v>
      </c>
      <c r="S85" s="242" t="s">
        <v>596</v>
      </c>
      <c r="T85" s="241" t="str">
        <f>IFERROR(VLOOKUP(INDEX([3]Validation!$O$20:$R$23, MATCH($R85,[3]Validation!$M$20:$M$23,0),MATCH(J85,[3]Validation!$O$18:$R$18,0)),v.IPCC.risk,2,FALSE), "")</f>
        <v>Low</v>
      </c>
      <c r="U85" s="241" t="str">
        <f>IFERROR(VLOOKUP(INDEX([3]Validation!$O$20:$R$23, MATCH($R85,[3]Validation!$M$20:$M$23,0),MATCH(K85,[3]Validation!$O$18:$R$18,0)),v.IPCC.risk,2,FALSE), "")</f>
        <v>Moderate</v>
      </c>
      <c r="V85" s="241" t="str">
        <f>IFERROR(VLOOKUP(INDEX([3]Validation!$O$20:$R$23, MATCH($R85,[3]Validation!$M$20:$M$23,0),MATCH(L85,[3]Validation!$O$18:$R$18,0)),v.IPCC.risk,2,FALSE), "")</f>
        <v>Moderate</v>
      </c>
      <c r="W85" s="241" t="str">
        <f>IFERROR(VLOOKUP(INDEX([3]Validation!$O$20:$R$23, MATCH($R85,[3]Validation!$M$20:$M$23,0),MATCH(M85,[3]Validation!$O$18:$R$18,0)),v.IPCC.risk,2,FALSE), "")</f>
        <v>High</v>
      </c>
      <c r="X85" s="241" t="str">
        <f>IFERROR(VLOOKUP(INDEX([3]Validation!$O$20:$R$23, MATCH($R85,[3]Validation!$M$20:$M$23,0),MATCH(N85,[3]Validation!$O$18:$R$18,0)),v.IPCC.risk,2,FALSE), "")</f>
        <v>High</v>
      </c>
      <c r="Y85" s="241" t="s">
        <v>84</v>
      </c>
      <c r="Z85" s="243" t="s">
        <v>597</v>
      </c>
      <c r="AA85" s="233" t="s">
        <v>43</v>
      </c>
      <c r="AB85" s="244" t="s">
        <v>44</v>
      </c>
      <c r="AC85" s="216"/>
    </row>
    <row r="86" spans="1:29" ht="19.5" customHeight="1" x14ac:dyDescent="0.25">
      <c r="A86" s="233" t="s">
        <v>598</v>
      </c>
      <c r="B86" s="250" t="s">
        <v>599</v>
      </c>
      <c r="C86" s="235" t="s">
        <v>211</v>
      </c>
      <c r="D86" s="235" t="s">
        <v>29</v>
      </c>
      <c r="E86" s="235" t="s">
        <v>600</v>
      </c>
      <c r="F86" s="235" t="s">
        <v>31</v>
      </c>
      <c r="G86" s="236" t="s">
        <v>601</v>
      </c>
      <c r="H86" s="237" t="s">
        <v>602</v>
      </c>
      <c r="I86" s="238"/>
      <c r="J86" s="239" t="s">
        <v>34</v>
      </c>
      <c r="K86" s="239" t="s">
        <v>35</v>
      </c>
      <c r="L86" s="239" t="s">
        <v>35</v>
      </c>
      <c r="M86" s="239" t="s">
        <v>36</v>
      </c>
      <c r="N86" s="239" t="s">
        <v>36</v>
      </c>
      <c r="O86" s="240" t="s">
        <v>603</v>
      </c>
      <c r="P86" s="241" t="s">
        <v>35</v>
      </c>
      <c r="Q86" s="241" t="s">
        <v>122</v>
      </c>
      <c r="R86" s="241" t="str">
        <f>IFERROR(VLOOKUP(INDEX([3]Validation!$O$11:$R$14, MATCH($Q86,[3]Validation!$M$11:$M$14,0),MATCH($P86,[3]Validation!$O$9:$R$9,0)),[3]Validation!$F$10:$G$25,2,FALSE), "")</f>
        <v>Moderate</v>
      </c>
      <c r="S86" s="242" t="s">
        <v>604</v>
      </c>
      <c r="T86" s="241" t="str">
        <f>IFERROR(VLOOKUP(INDEX([3]Validation!$O$20:$R$23, MATCH($R86,[3]Validation!$M$20:$M$23,0),MATCH(J86,[3]Validation!$O$18:$R$18,0)),v.IPCC.risk,2,FALSE), "")</f>
        <v>Low</v>
      </c>
      <c r="U86" s="241" t="str">
        <f>IFERROR(VLOOKUP(INDEX([3]Validation!$O$20:$R$23, MATCH($R86,[3]Validation!$M$20:$M$23,0),MATCH(K86,[3]Validation!$O$18:$R$18,0)),v.IPCC.risk,2,FALSE), "")</f>
        <v>Moderate</v>
      </c>
      <c r="V86" s="241" t="str">
        <f>IFERROR(VLOOKUP(INDEX([3]Validation!$O$20:$R$23, MATCH($R86,[3]Validation!$M$20:$M$23,0),MATCH(L86,[3]Validation!$O$18:$R$18,0)),v.IPCC.risk,2,FALSE), "")</f>
        <v>Moderate</v>
      </c>
      <c r="W86" s="241" t="str">
        <f>IFERROR(VLOOKUP(INDEX([3]Validation!$O$20:$R$23, MATCH($R86,[3]Validation!$M$20:$M$23,0),MATCH(M86,[3]Validation!$O$18:$R$18,0)),v.IPCC.risk,2,FALSE), "")</f>
        <v>High</v>
      </c>
      <c r="X86" s="241" t="str">
        <f>IFERROR(VLOOKUP(INDEX([3]Validation!$O$20:$R$23, MATCH($R86,[3]Validation!$M$20:$M$23,0),MATCH(N86,[3]Validation!$O$18:$R$18,0)),v.IPCC.risk,2,FALSE), "")</f>
        <v>High</v>
      </c>
      <c r="Y86" s="241" t="s">
        <v>84</v>
      </c>
      <c r="Z86" s="243" t="s">
        <v>605</v>
      </c>
      <c r="AA86" s="233" t="s">
        <v>43</v>
      </c>
      <c r="AB86" s="244" t="s">
        <v>606</v>
      </c>
      <c r="AC86" s="216"/>
    </row>
    <row r="87" spans="1:29" ht="19.5" customHeight="1" x14ac:dyDescent="0.25">
      <c r="A87" s="233" t="s">
        <v>607</v>
      </c>
      <c r="B87" s="250" t="s">
        <v>210</v>
      </c>
      <c r="C87" s="235" t="s">
        <v>28</v>
      </c>
      <c r="D87" s="235" t="s">
        <v>29</v>
      </c>
      <c r="E87" s="235" t="s">
        <v>212</v>
      </c>
      <c r="F87" s="235" t="s">
        <v>49</v>
      </c>
      <c r="G87" s="236" t="s">
        <v>608</v>
      </c>
      <c r="H87" s="237" t="s">
        <v>609</v>
      </c>
      <c r="I87" s="238"/>
      <c r="J87" s="239" t="s">
        <v>34</v>
      </c>
      <c r="K87" s="239" t="s">
        <v>35</v>
      </c>
      <c r="L87" s="239" t="s">
        <v>35</v>
      </c>
      <c r="M87" s="239" t="s">
        <v>36</v>
      </c>
      <c r="N87" s="239" t="s">
        <v>36</v>
      </c>
      <c r="O87" s="223" t="s">
        <v>610</v>
      </c>
      <c r="P87" s="241" t="s">
        <v>36</v>
      </c>
      <c r="Q87" s="241" t="s">
        <v>34</v>
      </c>
      <c r="R87" s="241" t="str">
        <f>IFERROR(VLOOKUP(INDEX([3]Validation!$O$11:$R$14, MATCH($Q87,[3]Validation!$M$11:$M$14,0),MATCH($P87,[3]Validation!$O$9:$R$9,0)),[3]Validation!$F$10:$G$25,2,FALSE), "")</f>
        <v>High</v>
      </c>
      <c r="S87" s="242" t="s">
        <v>611</v>
      </c>
      <c r="T87" s="241" t="str">
        <f>IFERROR(VLOOKUP(INDEX([3]Validation!$O$20:$R$23, MATCH($R87,[3]Validation!$M$20:$M$23,0),MATCH(J87,[3]Validation!$O$18:$R$18,0)),v.IPCC.risk,2,FALSE), "")</f>
        <v>Low</v>
      </c>
      <c r="U87" s="241" t="str">
        <f>IFERROR(VLOOKUP(INDEX([3]Validation!$O$20:$R$23, MATCH($R87,[3]Validation!$M$20:$M$23,0),MATCH(K87,[3]Validation!$O$18:$R$18,0)),v.IPCC.risk,2,FALSE), "")</f>
        <v>Moderate</v>
      </c>
      <c r="V87" s="241" t="str">
        <f>IFERROR(VLOOKUP(INDEX([3]Validation!$O$20:$R$23, MATCH($R87,[3]Validation!$M$20:$M$23,0),MATCH(L87,[3]Validation!$O$18:$R$18,0)),v.IPCC.risk,2,FALSE), "")</f>
        <v>Moderate</v>
      </c>
      <c r="W87" s="241" t="str">
        <f>IFERROR(VLOOKUP(INDEX([3]Validation!$O$20:$R$23, MATCH($R87,[3]Validation!$M$20:$M$23,0),MATCH(M87,[3]Validation!$O$18:$R$18,0)),v.IPCC.risk,2,FALSE), "")</f>
        <v>High</v>
      </c>
      <c r="X87" s="241" t="str">
        <f>IFERROR(VLOOKUP(INDEX([3]Validation!$O$20:$R$23, MATCH($R87,[3]Validation!$M$20:$M$23,0),MATCH(N87,[3]Validation!$O$18:$R$18,0)),v.IPCC.risk,2,FALSE), "")</f>
        <v>High</v>
      </c>
      <c r="Y87" s="241" t="s">
        <v>84</v>
      </c>
      <c r="Z87" s="243" t="s">
        <v>612</v>
      </c>
      <c r="AA87" s="233" t="s">
        <v>65</v>
      </c>
      <c r="AB87" s="244" t="s">
        <v>613</v>
      </c>
      <c r="AC87" s="216"/>
    </row>
    <row r="88" spans="1:29" ht="19.5" customHeight="1" x14ac:dyDescent="0.25">
      <c r="A88" s="233" t="s">
        <v>614</v>
      </c>
      <c r="B88" s="247" t="s">
        <v>615</v>
      </c>
      <c r="C88" s="235" t="s">
        <v>28</v>
      </c>
      <c r="D88" s="235" t="s">
        <v>29</v>
      </c>
      <c r="E88" s="235" t="s">
        <v>616</v>
      </c>
      <c r="F88" s="235" t="s">
        <v>31</v>
      </c>
      <c r="G88" s="236" t="s">
        <v>617</v>
      </c>
      <c r="H88" s="237" t="s">
        <v>618</v>
      </c>
      <c r="I88" s="238"/>
      <c r="J88" s="239" t="s">
        <v>34</v>
      </c>
      <c r="K88" s="239" t="s">
        <v>35</v>
      </c>
      <c r="L88" s="239" t="s">
        <v>35</v>
      </c>
      <c r="M88" s="239" t="s">
        <v>36</v>
      </c>
      <c r="N88" s="239" t="s">
        <v>36</v>
      </c>
      <c r="O88" s="240" t="s">
        <v>619</v>
      </c>
      <c r="P88" s="241" t="s">
        <v>36</v>
      </c>
      <c r="Q88" s="241" t="s">
        <v>34</v>
      </c>
      <c r="R88" s="241" t="str">
        <f>IFERROR(VLOOKUP(INDEX([3]Validation!$O$11:$R$14, MATCH($Q88,[3]Validation!$M$11:$M$14,0),MATCH($P88,[3]Validation!$O$9:$R$9,0)),[3]Validation!$F$10:$G$25,2,FALSE), "")</f>
        <v>High</v>
      </c>
      <c r="S88" s="242" t="s">
        <v>620</v>
      </c>
      <c r="T88" s="241" t="str">
        <f>IFERROR(VLOOKUP(INDEX([3]Validation!$O$20:$R$23, MATCH($R88,[3]Validation!$M$20:$M$23,0),MATCH(J88,[3]Validation!$O$18:$R$18,0)),v.IPCC.risk,2,FALSE), "")</f>
        <v>Low</v>
      </c>
      <c r="U88" s="241" t="str">
        <f>IFERROR(VLOOKUP(INDEX([3]Validation!$O$20:$R$23, MATCH($R88,[3]Validation!$M$20:$M$23,0),MATCH(K88,[3]Validation!$O$18:$R$18,0)),v.IPCC.risk,2,FALSE), "")</f>
        <v>Moderate</v>
      </c>
      <c r="V88" s="241" t="str">
        <f>IFERROR(VLOOKUP(INDEX([3]Validation!$O$20:$R$23, MATCH($R88,[3]Validation!$M$20:$M$23,0),MATCH(L88,[3]Validation!$O$18:$R$18,0)),v.IPCC.risk,2,FALSE), "")</f>
        <v>Moderate</v>
      </c>
      <c r="W88" s="241" t="str">
        <f>IFERROR(VLOOKUP(INDEX([3]Validation!$O$20:$R$23, MATCH($R88,[3]Validation!$M$20:$M$23,0),MATCH(M88,[3]Validation!$O$18:$R$18,0)),v.IPCC.risk,2,FALSE), "")</f>
        <v>High</v>
      </c>
      <c r="X88" s="241" t="str">
        <f>IFERROR(VLOOKUP(INDEX([3]Validation!$O$20:$R$23, MATCH($R88,[3]Validation!$M$20:$M$23,0),MATCH(N88,[3]Validation!$O$18:$R$18,0)),v.IPCC.risk,2,FALSE), "")</f>
        <v>High</v>
      </c>
      <c r="Y88" s="241" t="s">
        <v>84</v>
      </c>
      <c r="Z88" s="243" t="s">
        <v>621</v>
      </c>
      <c r="AA88" s="233" t="s">
        <v>43</v>
      </c>
      <c r="AB88" s="244" t="s">
        <v>417</v>
      </c>
      <c r="AC88" s="216"/>
    </row>
    <row r="89" spans="1:29" ht="19.5" customHeight="1" x14ac:dyDescent="0.25">
      <c r="A89" s="233" t="s">
        <v>622</v>
      </c>
      <c r="B89" s="248" t="s">
        <v>623</v>
      </c>
      <c r="C89" s="235" t="s">
        <v>107</v>
      </c>
      <c r="D89" s="235" t="s">
        <v>29</v>
      </c>
      <c r="E89" s="235" t="s">
        <v>616</v>
      </c>
      <c r="F89" s="235" t="s">
        <v>31</v>
      </c>
      <c r="G89" s="236" t="s">
        <v>624</v>
      </c>
      <c r="H89" s="237" t="s">
        <v>299</v>
      </c>
      <c r="I89" s="238"/>
      <c r="J89" s="222" t="s">
        <v>34</v>
      </c>
      <c r="K89" s="222" t="s">
        <v>35</v>
      </c>
      <c r="L89" s="222" t="s">
        <v>35</v>
      </c>
      <c r="M89" s="222" t="s">
        <v>36</v>
      </c>
      <c r="N89" s="222" t="s">
        <v>36</v>
      </c>
      <c r="O89" s="223" t="s">
        <v>625</v>
      </c>
      <c r="P89" s="224" t="s">
        <v>36</v>
      </c>
      <c r="Q89" s="225" t="s">
        <v>122</v>
      </c>
      <c r="R89" s="226" t="str">
        <f>IFERROR(VLOOKUP(INDEX([3]Validation!$O$11:$R$14, MATCH($Q89,[3]Validation!$M$11:$M$14,0),MATCH($P89,[3]Validation!$O$9:$R$9,0)),[3]Validation!$F$10:$G$25,2,FALSE), "")</f>
        <v>High</v>
      </c>
      <c r="S89" s="249" t="s">
        <v>626</v>
      </c>
      <c r="T89" s="226" t="str">
        <f>IFERROR(VLOOKUP(INDEX([3]Validation!$O$20:$R$23, MATCH($R89,[3]Validation!$M$20:$M$23,0),MATCH(J89,[3]Validation!$O$18:$R$18,0)),v.IPCC.risk,2,FALSE), "")</f>
        <v>Low</v>
      </c>
      <c r="U89" s="226" t="str">
        <f>IFERROR(VLOOKUP(INDEX([3]Validation!$O$20:$R$23, MATCH($R89,[3]Validation!$M$20:$M$23,0),MATCH(K89,[3]Validation!$O$18:$R$18,0)),v.IPCC.risk,2,FALSE), "")</f>
        <v>Moderate</v>
      </c>
      <c r="V89" s="226" t="str">
        <f>IFERROR(VLOOKUP(INDEX([3]Validation!$O$20:$R$23, MATCH($R89,[3]Validation!$M$20:$M$23,0),MATCH(L89,[3]Validation!$O$18:$R$18,0)),v.IPCC.risk,2,FALSE), "")</f>
        <v>Moderate</v>
      </c>
      <c r="W89" s="226" t="str">
        <f>IFERROR(VLOOKUP(INDEX([3]Validation!$O$20:$R$23, MATCH($R89,[3]Validation!$M$20:$M$23,0),MATCH(M89,[3]Validation!$O$18:$R$18,0)),v.IPCC.risk,2,FALSE), "")</f>
        <v>High</v>
      </c>
      <c r="X89" s="226" t="str">
        <f>IFERROR(VLOOKUP(INDEX([3]Validation!$O$20:$R$23, MATCH($R89,[3]Validation!$M$20:$M$23,0),MATCH(N89,[3]Validation!$O$18:$R$18,0)),v.IPCC.risk,2,FALSE), "")</f>
        <v>High</v>
      </c>
      <c r="Y89" s="226" t="s">
        <v>84</v>
      </c>
      <c r="Z89" s="243" t="s">
        <v>113</v>
      </c>
      <c r="AA89" s="233" t="s">
        <v>43</v>
      </c>
      <c r="AB89" s="244" t="s">
        <v>208</v>
      </c>
      <c r="AC89" s="216"/>
    </row>
    <row r="90" spans="1:29" ht="19.5" customHeight="1" x14ac:dyDescent="0.25">
      <c r="A90" s="233" t="s">
        <v>627</v>
      </c>
      <c r="B90" s="247" t="s">
        <v>115</v>
      </c>
      <c r="C90" s="235" t="s">
        <v>211</v>
      </c>
      <c r="D90" s="235" t="s">
        <v>29</v>
      </c>
      <c r="E90" s="235" t="s">
        <v>117</v>
      </c>
      <c r="F90" s="235" t="s">
        <v>31</v>
      </c>
      <c r="G90" s="236" t="s">
        <v>628</v>
      </c>
      <c r="H90" s="237" t="s">
        <v>119</v>
      </c>
      <c r="I90" s="244" t="s">
        <v>120</v>
      </c>
      <c r="J90" s="239" t="s">
        <v>34</v>
      </c>
      <c r="K90" s="239" t="s">
        <v>35</v>
      </c>
      <c r="L90" s="239" t="s">
        <v>35</v>
      </c>
      <c r="M90" s="239" t="s">
        <v>36</v>
      </c>
      <c r="N90" s="239" t="s">
        <v>36</v>
      </c>
      <c r="O90" s="240" t="s">
        <v>629</v>
      </c>
      <c r="P90" s="241" t="s">
        <v>36</v>
      </c>
      <c r="Q90" s="241" t="s">
        <v>34</v>
      </c>
      <c r="R90" s="241" t="str">
        <f>IFERROR(VLOOKUP(INDEX([3]Validation!$O$11:$R$14, MATCH($Q90,[3]Validation!$M$11:$M$14,0),MATCH($P90,[3]Validation!$O$9:$R$9,0)),[3]Validation!$F$10:$G$25,2,FALSE), "")</f>
        <v>High</v>
      </c>
      <c r="S90" s="242" t="s">
        <v>630</v>
      </c>
      <c r="T90" s="241" t="str">
        <f>IFERROR(VLOOKUP(INDEX([3]Validation!$O$20:$R$23, MATCH($R90,[3]Validation!$M$20:$M$23,0),MATCH(J90,[3]Validation!$O$18:$R$18,0)),v.IPCC.risk,2,FALSE), "")</f>
        <v>Low</v>
      </c>
      <c r="U90" s="241" t="str">
        <f>IFERROR(VLOOKUP(INDEX([3]Validation!$O$20:$R$23, MATCH($R90,[3]Validation!$M$20:$M$23,0),MATCH(K90,[3]Validation!$O$18:$R$18,0)),v.IPCC.risk,2,FALSE), "")</f>
        <v>Moderate</v>
      </c>
      <c r="V90" s="241" t="str">
        <f>IFERROR(VLOOKUP(INDEX([3]Validation!$O$20:$R$23, MATCH($R90,[3]Validation!$M$20:$M$23,0),MATCH(L90,[3]Validation!$O$18:$R$18,0)),v.IPCC.risk,2,FALSE), "")</f>
        <v>Moderate</v>
      </c>
      <c r="W90" s="241" t="str">
        <f>IFERROR(VLOOKUP(INDEX([3]Validation!$O$20:$R$23, MATCH($R90,[3]Validation!$M$20:$M$23,0),MATCH(M90,[3]Validation!$O$18:$R$18,0)),v.IPCC.risk,2,FALSE), "")</f>
        <v>High</v>
      </c>
      <c r="X90" s="241" t="str">
        <f>IFERROR(VLOOKUP(INDEX([3]Validation!$O$20:$R$23, MATCH($R90,[3]Validation!$M$20:$M$23,0),MATCH(N90,[3]Validation!$O$18:$R$18,0)),v.IPCC.risk,2,FALSE), "")</f>
        <v>High</v>
      </c>
      <c r="Y90" s="241" t="s">
        <v>84</v>
      </c>
      <c r="Z90" s="243" t="s">
        <v>113</v>
      </c>
      <c r="AA90" s="233" t="s">
        <v>65</v>
      </c>
      <c r="AB90" s="244" t="s">
        <v>126</v>
      </c>
      <c r="AC90" s="216"/>
    </row>
    <row r="91" spans="1:29" ht="19.5" customHeight="1" x14ac:dyDescent="0.25">
      <c r="A91" s="217" t="s">
        <v>631</v>
      </c>
      <c r="B91" s="229" t="s">
        <v>57</v>
      </c>
      <c r="C91" s="219" t="s">
        <v>632</v>
      </c>
      <c r="D91" s="219" t="s">
        <v>90</v>
      </c>
      <c r="E91" s="219"/>
      <c r="F91" s="219" t="s">
        <v>31</v>
      </c>
      <c r="G91" s="220" t="s">
        <v>633</v>
      </c>
      <c r="H91" s="221" t="s">
        <v>634</v>
      </c>
      <c r="I91" s="221" t="s">
        <v>635</v>
      </c>
      <c r="J91" s="222" t="s">
        <v>34</v>
      </c>
      <c r="K91" s="222" t="s">
        <v>35</v>
      </c>
      <c r="L91" s="222" t="s">
        <v>35</v>
      </c>
      <c r="M91" s="222" t="s">
        <v>36</v>
      </c>
      <c r="N91" s="222" t="s">
        <v>36</v>
      </c>
      <c r="O91" s="223" t="s">
        <v>636</v>
      </c>
      <c r="P91" s="224" t="s">
        <v>35</v>
      </c>
      <c r="Q91" s="225" t="s">
        <v>34</v>
      </c>
      <c r="R91" s="226" t="str">
        <f>IFERROR(VLOOKUP(INDEX([4]Validation!$O$11:$R$14, MATCH($Q91,[4]Validation!$M$11:$M$14,0),MATCH($P91,[4]Validation!$O$9:$R$9,0)),[4]Validation!$F$10:$G$25,2,FALSE), "")</f>
        <v>Moderate</v>
      </c>
      <c r="S91" s="227" t="s">
        <v>637</v>
      </c>
      <c r="T91" s="226" t="str">
        <f>IFERROR(VLOOKUP(INDEX([4]Validation!$O$20:$R$23, MATCH($R91,[4]Validation!$M$20:$M$23,0),MATCH(J91,[4]Validation!$O$18:$R$18,0)),v.IPCC.risk,2,FALSE), "")</f>
        <v>Low</v>
      </c>
      <c r="U91" s="226" t="str">
        <f>IFERROR(VLOOKUP(INDEX([4]Validation!$O$20:$R$23, MATCH($R91,[4]Validation!$M$20:$M$23,0),MATCH(K91,[4]Validation!$O$18:$R$18,0)),v.IPCC.risk,2,FALSE), "")</f>
        <v>Moderate</v>
      </c>
      <c r="V91" s="226" t="str">
        <f>IFERROR(VLOOKUP(INDEX([4]Validation!$O$20:$R$23, MATCH($R91,[4]Validation!$M$20:$M$23,0),MATCH(L91,[4]Validation!$O$18:$R$18,0)),v.IPCC.risk,2,FALSE), "")</f>
        <v>Moderate</v>
      </c>
      <c r="W91" s="226" t="str">
        <f>IFERROR(VLOOKUP(INDEX([4]Validation!$O$20:$R$23, MATCH($R91,[4]Validation!$M$20:$M$23,0),MATCH(M91,[4]Validation!$O$18:$R$18,0)),v.IPCC.risk,2,FALSE), "")</f>
        <v>High</v>
      </c>
      <c r="X91" s="226" t="str">
        <f>IFERROR(VLOOKUP(INDEX([4]Validation!$O$20:$R$23, MATCH($R91,[4]Validation!$M$20:$M$23,0),MATCH(N91,[4]Validation!$O$18:$R$18,0)),v.IPCC.risk,2,FALSE), "")</f>
        <v>High</v>
      </c>
      <c r="Y91" s="226" t="s">
        <v>84</v>
      </c>
      <c r="Z91" s="227" t="s">
        <v>554</v>
      </c>
      <c r="AA91" s="226" t="s">
        <v>65</v>
      </c>
      <c r="AB91" s="228"/>
      <c r="AC91" s="216"/>
    </row>
    <row r="92" spans="1:29" ht="19.5" customHeight="1" x14ac:dyDescent="0.25">
      <c r="A92" s="233" t="s">
        <v>638</v>
      </c>
      <c r="B92" s="251" t="s">
        <v>491</v>
      </c>
      <c r="C92" s="235" t="s">
        <v>107</v>
      </c>
      <c r="D92" s="235" t="s">
        <v>29</v>
      </c>
      <c r="E92" s="235" t="s">
        <v>639</v>
      </c>
      <c r="F92" s="235" t="s">
        <v>31</v>
      </c>
      <c r="G92" s="236" t="s">
        <v>640</v>
      </c>
      <c r="H92" s="237" t="s">
        <v>110</v>
      </c>
      <c r="I92" s="238" t="s">
        <v>641</v>
      </c>
      <c r="J92" s="222" t="s">
        <v>34</v>
      </c>
      <c r="K92" s="222" t="s">
        <v>34</v>
      </c>
      <c r="L92" s="222" t="s">
        <v>35</v>
      </c>
      <c r="M92" s="222" t="s">
        <v>36</v>
      </c>
      <c r="N92" s="222" t="s">
        <v>36</v>
      </c>
      <c r="O92" s="223" t="s">
        <v>642</v>
      </c>
      <c r="P92" s="224" t="s">
        <v>36</v>
      </c>
      <c r="Q92" s="225" t="s">
        <v>122</v>
      </c>
      <c r="R92" s="226" t="str">
        <f>IFERROR(VLOOKUP(INDEX([3]Validation!$O$11:$R$14, MATCH($Q92,[3]Validation!$M$11:$M$14,0),MATCH($P92,[3]Validation!$O$9:$R$9,0)),[3]Validation!$F$10:$G$25,2,FALSE), "")</f>
        <v>High</v>
      </c>
      <c r="S92" s="249" t="s">
        <v>643</v>
      </c>
      <c r="T92" s="226" t="str">
        <f>IFERROR(VLOOKUP(INDEX([3]Validation!$O$20:$R$23, MATCH($R92,[3]Validation!$M$20:$M$23,0),MATCH(J92,[3]Validation!$O$18:$R$18,0)),v.IPCC.risk,2,FALSE), "")</f>
        <v>Low</v>
      </c>
      <c r="U92" s="226" t="str">
        <f>IFERROR(VLOOKUP(INDEX([3]Validation!$O$20:$R$23, MATCH($R92,[3]Validation!$M$20:$M$23,0),MATCH(K92,[3]Validation!$O$18:$R$18,0)),v.IPCC.risk,2,FALSE), "")</f>
        <v>Low</v>
      </c>
      <c r="V92" s="226" t="str">
        <f>IFERROR(VLOOKUP(INDEX([3]Validation!$O$20:$R$23, MATCH($R92,[3]Validation!$M$20:$M$23,0),MATCH(L92,[3]Validation!$O$18:$R$18,0)),v.IPCC.risk,2,FALSE), "")</f>
        <v>Moderate</v>
      </c>
      <c r="W92" s="226" t="str">
        <f>IFERROR(VLOOKUP(INDEX([3]Validation!$O$20:$R$23, MATCH($R92,[3]Validation!$M$20:$M$23,0),MATCH(M92,[3]Validation!$O$18:$R$18,0)),v.IPCC.risk,2,FALSE), "")</f>
        <v>High</v>
      </c>
      <c r="X92" s="226" t="str">
        <f>IFERROR(VLOOKUP(INDEX([3]Validation!$O$20:$R$23, MATCH($R92,[3]Validation!$M$20:$M$23,0),MATCH(N92,[3]Validation!$O$18:$R$18,0)),v.IPCC.risk,2,FALSE), "")</f>
        <v>High</v>
      </c>
      <c r="Y92" s="226" t="s">
        <v>84</v>
      </c>
      <c r="Z92" s="243" t="s">
        <v>644</v>
      </c>
      <c r="AA92" s="233" t="s">
        <v>65</v>
      </c>
      <c r="AB92" s="244" t="s">
        <v>645</v>
      </c>
      <c r="AC92" s="216"/>
    </row>
    <row r="93" spans="1:29" ht="19.5" customHeight="1" x14ac:dyDescent="0.25">
      <c r="A93" s="233" t="s">
        <v>646</v>
      </c>
      <c r="B93" s="248" t="s">
        <v>647</v>
      </c>
      <c r="C93" s="235" t="s">
        <v>107</v>
      </c>
      <c r="D93" s="235" t="s">
        <v>29</v>
      </c>
      <c r="E93" s="235" t="s">
        <v>203</v>
      </c>
      <c r="F93" s="235" t="s">
        <v>31</v>
      </c>
      <c r="G93" s="236" t="s">
        <v>648</v>
      </c>
      <c r="H93" s="237" t="s">
        <v>299</v>
      </c>
      <c r="I93" s="238"/>
      <c r="J93" s="222" t="s">
        <v>34</v>
      </c>
      <c r="K93" s="222" t="s">
        <v>34</v>
      </c>
      <c r="L93" s="222" t="s">
        <v>35</v>
      </c>
      <c r="M93" s="222" t="s">
        <v>36</v>
      </c>
      <c r="N93" s="222" t="s">
        <v>36</v>
      </c>
      <c r="O93" s="223" t="s">
        <v>205</v>
      </c>
      <c r="P93" s="224" t="s">
        <v>36</v>
      </c>
      <c r="Q93" s="225" t="s">
        <v>34</v>
      </c>
      <c r="R93" s="226" t="str">
        <f>IFERROR(VLOOKUP(INDEX([3]Validation!$O$11:$R$14, MATCH($Q93,[3]Validation!$M$11:$M$14,0),MATCH($P93,[3]Validation!$O$9:$R$9,0)),[3]Validation!$F$10:$G$25,2,FALSE), "")</f>
        <v>High</v>
      </c>
      <c r="S93" s="249" t="s">
        <v>649</v>
      </c>
      <c r="T93" s="226" t="str">
        <f>IFERROR(VLOOKUP(INDEX([3]Validation!$O$20:$R$23, MATCH($R93,[3]Validation!$M$20:$M$23,0),MATCH(J93,[3]Validation!$O$18:$R$18,0)),v.IPCC.risk,2,FALSE), "")</f>
        <v>Low</v>
      </c>
      <c r="U93" s="226" t="str">
        <f>IFERROR(VLOOKUP(INDEX([3]Validation!$O$20:$R$23, MATCH($R93,[3]Validation!$M$20:$M$23,0),MATCH(K93,[3]Validation!$O$18:$R$18,0)),v.IPCC.risk,2,FALSE), "")</f>
        <v>Low</v>
      </c>
      <c r="V93" s="226" t="str">
        <f>IFERROR(VLOOKUP(INDEX([3]Validation!$O$20:$R$23, MATCH($R93,[3]Validation!$M$20:$M$23,0),MATCH(L93,[3]Validation!$O$18:$R$18,0)),v.IPCC.risk,2,FALSE), "")</f>
        <v>Moderate</v>
      </c>
      <c r="W93" s="226" t="str">
        <f>IFERROR(VLOOKUP(INDEX([3]Validation!$O$20:$R$23, MATCH($R93,[3]Validation!$M$20:$M$23,0),MATCH(M93,[3]Validation!$O$18:$R$18,0)),v.IPCC.risk,2,FALSE), "")</f>
        <v>High</v>
      </c>
      <c r="X93" s="226" t="str">
        <f>IFERROR(VLOOKUP(INDEX([3]Validation!$O$20:$R$23, MATCH($R93,[3]Validation!$M$20:$M$23,0),MATCH(N93,[3]Validation!$O$18:$R$18,0)),v.IPCC.risk,2,FALSE), "")</f>
        <v>High</v>
      </c>
      <c r="Y93" s="226" t="s">
        <v>84</v>
      </c>
      <c r="Z93" s="243" t="s">
        <v>113</v>
      </c>
      <c r="AA93" s="233" t="s">
        <v>43</v>
      </c>
      <c r="AB93" s="244" t="s">
        <v>208</v>
      </c>
      <c r="AC93" s="216"/>
    </row>
    <row r="94" spans="1:29" ht="19.5" customHeight="1" x14ac:dyDescent="0.25">
      <c r="A94" s="271" t="s">
        <v>650</v>
      </c>
      <c r="B94" s="279" t="s">
        <v>268</v>
      </c>
      <c r="C94" s="273" t="s">
        <v>651</v>
      </c>
      <c r="D94" s="273" t="s">
        <v>444</v>
      </c>
      <c r="E94" s="273"/>
      <c r="F94" s="273" t="s">
        <v>31</v>
      </c>
      <c r="G94" s="274" t="s">
        <v>652</v>
      </c>
      <c r="H94" s="275"/>
      <c r="I94" s="275"/>
      <c r="J94" s="222" t="s">
        <v>34</v>
      </c>
      <c r="K94" s="222" t="s">
        <v>34</v>
      </c>
      <c r="L94" s="222" t="s">
        <v>35</v>
      </c>
      <c r="M94" s="222" t="s">
        <v>36</v>
      </c>
      <c r="N94" s="222" t="s">
        <v>36</v>
      </c>
      <c r="O94" s="265" t="s">
        <v>653</v>
      </c>
      <c r="P94" s="224" t="s">
        <v>35</v>
      </c>
      <c r="Q94" s="225" t="s">
        <v>122</v>
      </c>
      <c r="R94" s="226" t="str">
        <f>IFERROR(VLOOKUP(INDEX([5]Validation!$O$11:$R$14, MATCH($Q94,[5]Validation!$M$11:$M$14,0),MATCH($P94,[5]Validation!$O$9:$R$9,0)),[5]Validation!$F$10:$G$25,2,FALSE), "")</f>
        <v>Moderate</v>
      </c>
      <c r="S94" s="228"/>
      <c r="T94" s="226" t="str">
        <f>IFERROR(VLOOKUP(INDEX([5]Validation!$O$20:$R$23, MATCH($R94,[5]Validation!$M$20:$M$23,0),MATCH(J94,[5]Validation!$O$18:$R$18,0)),v.IPCC.risk,2,FALSE), "")</f>
        <v>Low</v>
      </c>
      <c r="U94" s="226" t="str">
        <f>IFERROR(VLOOKUP(INDEX([5]Validation!$O$20:$R$23, MATCH($R94,[5]Validation!$M$20:$M$23,0),MATCH(K94,[5]Validation!$O$18:$R$18,0)),v.IPCC.risk,2,FALSE), "")</f>
        <v>Low</v>
      </c>
      <c r="V94" s="226" t="str">
        <f>IFERROR(VLOOKUP(INDEX([5]Validation!$O$20:$R$23, MATCH($R94,[5]Validation!$M$20:$M$23,0),MATCH(L94,[5]Validation!$O$18:$R$18,0)),v.IPCC.risk,2,FALSE), "")</f>
        <v>Moderate</v>
      </c>
      <c r="W94" s="226" t="str">
        <f>IFERROR(VLOOKUP(INDEX([5]Validation!$O$20:$R$23, MATCH($R94,[5]Validation!$M$20:$M$23,0),MATCH(M94,[5]Validation!$O$18:$R$18,0)),v.IPCC.risk,2,FALSE), "")</f>
        <v>High</v>
      </c>
      <c r="X94" s="226" t="str">
        <f>IFERROR(VLOOKUP(INDEX([5]Validation!$O$20:$R$23, MATCH($R94,[5]Validation!$M$20:$M$23,0),MATCH(N94,[5]Validation!$O$18:$R$18,0)),v.IPCC.risk,2,FALSE), "")</f>
        <v>High</v>
      </c>
      <c r="Y94" s="226" t="s">
        <v>84</v>
      </c>
      <c r="Z94" s="228" t="s">
        <v>654</v>
      </c>
      <c r="AA94" s="226" t="s">
        <v>43</v>
      </c>
      <c r="AB94" s="228" t="s">
        <v>655</v>
      </c>
      <c r="AC94" s="216"/>
    </row>
    <row r="95" spans="1:29" ht="19.5" customHeight="1" x14ac:dyDescent="0.25">
      <c r="A95" s="259" t="s">
        <v>656</v>
      </c>
      <c r="B95" s="266" t="s">
        <v>150</v>
      </c>
      <c r="C95" s="261" t="s">
        <v>141</v>
      </c>
      <c r="D95" s="261" t="s">
        <v>48</v>
      </c>
      <c r="E95" s="261" t="s">
        <v>657</v>
      </c>
      <c r="F95" s="261" t="s">
        <v>49</v>
      </c>
      <c r="G95" s="262" t="s">
        <v>658</v>
      </c>
      <c r="H95" s="263" t="s">
        <v>659</v>
      </c>
      <c r="I95" s="264"/>
      <c r="J95" s="222" t="s">
        <v>34</v>
      </c>
      <c r="K95" s="222" t="s">
        <v>35</v>
      </c>
      <c r="L95" s="222" t="s">
        <v>35</v>
      </c>
      <c r="M95" s="222" t="s">
        <v>35</v>
      </c>
      <c r="N95" s="222" t="s">
        <v>36</v>
      </c>
      <c r="O95" s="265" t="s">
        <v>660</v>
      </c>
      <c r="P95" s="224" t="s">
        <v>36</v>
      </c>
      <c r="Q95" s="225" t="s">
        <v>34</v>
      </c>
      <c r="R95" s="226" t="str">
        <f>IFERROR(VLOOKUP(INDEX(Validation!$O$11:$R$14, MATCH($Q95,Validation!$M$11:$M$14,0),MATCH($P95,Validation!$O$9:$R$9,0)),Validation!$F$10:$G$25,2,FALSE), "")</f>
        <v>High</v>
      </c>
      <c r="S95" s="228" t="s">
        <v>661</v>
      </c>
      <c r="T95" s="226" t="str">
        <f>IFERROR(VLOOKUP(INDEX(Validation!$O$20:$R$23, MATCH($R95,Validation!$M$20:$M$23,0),MATCH(J95,Validation!$O$18:$R$18,0)),v.IPCC.risk,2,FALSE), "")</f>
        <v>Low</v>
      </c>
      <c r="U95" s="226" t="str">
        <f>IFERROR(VLOOKUP(INDEX(Validation!$O$20:$R$23, MATCH($R95,Validation!$M$20:$M$23,0),MATCH(K95,Validation!$O$18:$R$18,0)),v.IPCC.risk,2,FALSE), "")</f>
        <v>Moderate</v>
      </c>
      <c r="V95" s="226" t="str">
        <f>IFERROR(VLOOKUP(INDEX(Validation!$O$20:$R$23, MATCH($R95,Validation!$M$20:$M$23,0),MATCH(L95,Validation!$O$18:$R$18,0)),v.IPCC.risk,2,FALSE), "")</f>
        <v>Moderate</v>
      </c>
      <c r="W95" s="226" t="str">
        <f>IFERROR(VLOOKUP(INDEX(Validation!$O$20:$R$23, MATCH($R95,Validation!$M$20:$M$23,0),MATCH(M95,Validation!$O$18:$R$18,0)),v.IPCC.risk,2,FALSE), "")</f>
        <v>Moderate</v>
      </c>
      <c r="X95" s="226" t="str">
        <f>IFERROR(VLOOKUP(INDEX(Validation!$O$20:$R$23, MATCH($R95,Validation!$M$20:$M$23,0),MATCH(N95,Validation!$O$18:$R$18,0)),v.IPCC.risk,2,FALSE), "")</f>
        <v>High</v>
      </c>
      <c r="Y95" s="226" t="s">
        <v>84</v>
      </c>
      <c r="Z95" s="228" t="s">
        <v>662</v>
      </c>
      <c r="AA95" s="226" t="s">
        <v>65</v>
      </c>
      <c r="AB95" s="228" t="s">
        <v>663</v>
      </c>
      <c r="AC95" s="216"/>
    </row>
    <row r="96" spans="1:29" ht="19.5" customHeight="1" x14ac:dyDescent="0.25">
      <c r="A96" s="233" t="s">
        <v>664</v>
      </c>
      <c r="B96" s="251" t="s">
        <v>68</v>
      </c>
      <c r="C96" s="235" t="s">
        <v>107</v>
      </c>
      <c r="D96" s="235" t="s">
        <v>29</v>
      </c>
      <c r="E96" s="235" t="s">
        <v>78</v>
      </c>
      <c r="F96" s="235" t="s">
        <v>31</v>
      </c>
      <c r="G96" s="236" t="s">
        <v>665</v>
      </c>
      <c r="H96" s="237" t="s">
        <v>80</v>
      </c>
      <c r="I96" s="244" t="s">
        <v>81</v>
      </c>
      <c r="J96" s="222" t="s">
        <v>34</v>
      </c>
      <c r="K96" s="222" t="s">
        <v>34</v>
      </c>
      <c r="L96" s="222" t="s">
        <v>35</v>
      </c>
      <c r="M96" s="222" t="s">
        <v>35</v>
      </c>
      <c r="N96" s="222" t="s">
        <v>36</v>
      </c>
      <c r="O96" s="240" t="s">
        <v>666</v>
      </c>
      <c r="P96" s="224" t="s">
        <v>36</v>
      </c>
      <c r="Q96" s="225" t="s">
        <v>34</v>
      </c>
      <c r="R96" s="226" t="str">
        <f>IFERROR(VLOOKUP(INDEX([3]Validation!$O$11:$R$14, MATCH($Q96,[3]Validation!$M$11:$M$14,0),MATCH($P96,[3]Validation!$O$9:$R$9,0)),[3]Validation!$F$10:$G$25,2,FALSE), "")</f>
        <v>High</v>
      </c>
      <c r="S96" s="249" t="s">
        <v>667</v>
      </c>
      <c r="T96" s="226" t="str">
        <f>IFERROR(VLOOKUP(INDEX([3]Validation!$O$20:$R$23, MATCH($R96,[3]Validation!$M$20:$M$23,0),MATCH(J96,[3]Validation!$O$18:$R$18,0)),v.IPCC.risk,2,FALSE), "")</f>
        <v>Low</v>
      </c>
      <c r="U96" s="226" t="str">
        <f>IFERROR(VLOOKUP(INDEX([3]Validation!$O$20:$R$23, MATCH($R96,[3]Validation!$M$20:$M$23,0),MATCH(K96,[3]Validation!$O$18:$R$18,0)),v.IPCC.risk,2,FALSE), "")</f>
        <v>Low</v>
      </c>
      <c r="V96" s="226" t="str">
        <f>IFERROR(VLOOKUP(INDEX([3]Validation!$O$20:$R$23, MATCH($R96,[3]Validation!$M$20:$M$23,0),MATCH(L96,[3]Validation!$O$18:$R$18,0)),v.IPCC.risk,2,FALSE), "")</f>
        <v>Moderate</v>
      </c>
      <c r="W96" s="226" t="str">
        <f>IFERROR(VLOOKUP(INDEX([3]Validation!$O$20:$R$23, MATCH($R96,[3]Validation!$M$20:$M$23,0),MATCH(M96,[3]Validation!$O$18:$R$18,0)),v.IPCC.risk,2,FALSE), "")</f>
        <v>Moderate</v>
      </c>
      <c r="X96" s="226" t="str">
        <f>IFERROR(VLOOKUP(INDEX([3]Validation!$O$20:$R$23, MATCH($R96,[3]Validation!$M$20:$M$23,0),MATCH(N96,[3]Validation!$O$18:$R$18,0)),v.IPCC.risk,2,FALSE), "")</f>
        <v>High</v>
      </c>
      <c r="Y96" s="226" t="s">
        <v>84</v>
      </c>
      <c r="Z96" s="243"/>
      <c r="AA96" s="233" t="s">
        <v>65</v>
      </c>
      <c r="AB96" s="244" t="s">
        <v>668</v>
      </c>
      <c r="AC96" s="216"/>
    </row>
    <row r="97" spans="1:29" ht="19.5" customHeight="1" x14ac:dyDescent="0.25">
      <c r="A97" s="233" t="s">
        <v>669</v>
      </c>
      <c r="B97" s="286" t="s">
        <v>210</v>
      </c>
      <c r="C97" s="235" t="s">
        <v>116</v>
      </c>
      <c r="D97" s="235" t="s">
        <v>29</v>
      </c>
      <c r="E97" s="287" t="s">
        <v>212</v>
      </c>
      <c r="F97" s="235" t="s">
        <v>31</v>
      </c>
      <c r="G97" s="288" t="s">
        <v>670</v>
      </c>
      <c r="H97" s="289" t="s">
        <v>214</v>
      </c>
      <c r="I97" s="290"/>
      <c r="J97" s="222" t="s">
        <v>34</v>
      </c>
      <c r="K97" s="222" t="s">
        <v>34</v>
      </c>
      <c r="L97" s="222" t="s">
        <v>34</v>
      </c>
      <c r="M97" s="222" t="s">
        <v>35</v>
      </c>
      <c r="N97" s="222" t="s">
        <v>36</v>
      </c>
      <c r="O97" s="291" t="s">
        <v>610</v>
      </c>
      <c r="P97" s="224" t="s">
        <v>36</v>
      </c>
      <c r="Q97" s="225" t="s">
        <v>122</v>
      </c>
      <c r="R97" s="226" t="str">
        <f>IFERROR(VLOOKUP(INDEX([3]Validation!$O$11:$R$14, MATCH($Q97,[3]Validation!$M$11:$M$14,0),MATCH($P97,[3]Validation!$O$9:$R$9,0)),[3]Validation!$F$10:$G$25,2,FALSE), "")</f>
        <v>High</v>
      </c>
      <c r="S97" s="249" t="s">
        <v>671</v>
      </c>
      <c r="T97" s="226" t="str">
        <f>IFERROR(VLOOKUP(INDEX([3]Validation!$O$20:$R$23, MATCH($R97,[3]Validation!$M$20:$M$23,0),MATCH(J97,[3]Validation!$O$18:$R$18,0)),v.IPCC.risk,2,FALSE), "")</f>
        <v>Low</v>
      </c>
      <c r="U97" s="226" t="str">
        <f>IFERROR(VLOOKUP(INDEX([3]Validation!$O$20:$R$23, MATCH($R97,[3]Validation!$M$20:$M$23,0),MATCH(K97,[3]Validation!$O$18:$R$18,0)),v.IPCC.risk,2,FALSE), "")</f>
        <v>Low</v>
      </c>
      <c r="V97" s="226" t="str">
        <f>IFERROR(VLOOKUP(INDEX([3]Validation!$O$20:$R$23, MATCH($R97,[3]Validation!$M$20:$M$23,0),MATCH(L97,[3]Validation!$O$18:$R$18,0)),v.IPCC.risk,2,FALSE), "")</f>
        <v>Low</v>
      </c>
      <c r="W97" s="226" t="str">
        <f>IFERROR(VLOOKUP(INDEX([3]Validation!$O$20:$R$23, MATCH($R97,[3]Validation!$M$20:$M$23,0),MATCH(M97,[3]Validation!$O$18:$R$18,0)),v.IPCC.risk,2,FALSE), "")</f>
        <v>Moderate</v>
      </c>
      <c r="X97" s="226" t="str">
        <f>IFERROR(VLOOKUP(INDEX([3]Validation!$O$20:$R$23, MATCH($R97,[3]Validation!$M$20:$M$23,0),MATCH(N97,[3]Validation!$O$18:$R$18,0)),v.IPCC.risk,2,FALSE), "")</f>
        <v>High</v>
      </c>
      <c r="Y97" s="226" t="s">
        <v>84</v>
      </c>
      <c r="Z97" s="292" t="s">
        <v>672</v>
      </c>
      <c r="AA97" s="293" t="s">
        <v>65</v>
      </c>
      <c r="AB97" s="294" t="s">
        <v>613</v>
      </c>
      <c r="AC97" s="216"/>
    </row>
    <row r="98" spans="1:29" ht="19.5" customHeight="1" x14ac:dyDescent="0.25">
      <c r="A98" s="233" t="s">
        <v>673</v>
      </c>
      <c r="B98" s="247" t="s">
        <v>77</v>
      </c>
      <c r="C98" s="295" t="s">
        <v>211</v>
      </c>
      <c r="D98" s="235" t="s">
        <v>29</v>
      </c>
      <c r="E98" s="295" t="s">
        <v>78</v>
      </c>
      <c r="F98" s="235" t="s">
        <v>31</v>
      </c>
      <c r="G98" s="296" t="s">
        <v>674</v>
      </c>
      <c r="H98" s="297" t="s">
        <v>80</v>
      </c>
      <c r="I98" s="298" t="s">
        <v>81</v>
      </c>
      <c r="J98" s="239" t="s">
        <v>36</v>
      </c>
      <c r="K98" s="239" t="s">
        <v>36</v>
      </c>
      <c r="L98" s="239" t="s">
        <v>36</v>
      </c>
      <c r="M98" s="239" t="s">
        <v>36</v>
      </c>
      <c r="N98" s="239" t="s">
        <v>36</v>
      </c>
      <c r="O98" s="299" t="s">
        <v>675</v>
      </c>
      <c r="P98" s="241" t="s">
        <v>35</v>
      </c>
      <c r="Q98" s="241" t="s">
        <v>34</v>
      </c>
      <c r="R98" s="241" t="str">
        <f>IFERROR(VLOOKUP(INDEX([3]Validation!$O$11:$R$14, MATCH($Q98,[3]Validation!$M$11:$M$14,0),MATCH($P98,[3]Validation!$O$9:$R$9,0)),[3]Validation!$F$10:$G$25,2,FALSE), "")</f>
        <v>Moderate</v>
      </c>
      <c r="S98" s="242" t="s">
        <v>676</v>
      </c>
      <c r="T98" s="241" t="str">
        <f>IFERROR(VLOOKUP(INDEX([3]Validation!$O$20:$R$23, MATCH($R98,[3]Validation!$M$20:$M$23,0),MATCH(J98,[3]Validation!$O$18:$R$18,0)),v.IPCC.risk,2,FALSE), "")</f>
        <v>High</v>
      </c>
      <c r="U98" s="241" t="str">
        <f>IFERROR(VLOOKUP(INDEX([3]Validation!$O$20:$R$23, MATCH($R98,[3]Validation!$M$20:$M$23,0),MATCH(K98,[3]Validation!$O$18:$R$18,0)),v.IPCC.risk,2,FALSE), "")</f>
        <v>High</v>
      </c>
      <c r="V98" s="241" t="str">
        <f>IFERROR(VLOOKUP(INDEX([3]Validation!$O$20:$R$23, MATCH($R98,[3]Validation!$M$20:$M$23,0),MATCH(L98,[3]Validation!$O$18:$R$18,0)),v.IPCC.risk,2,FALSE), "")</f>
        <v>High</v>
      </c>
      <c r="W98" s="241" t="str">
        <f>IFERROR(VLOOKUP(INDEX([3]Validation!$O$20:$R$23, MATCH($R98,[3]Validation!$M$20:$M$23,0),MATCH(M98,[3]Validation!$O$18:$R$18,0)),v.IPCC.risk,2,FALSE), "")</f>
        <v>High</v>
      </c>
      <c r="X98" s="241" t="str">
        <f>IFERROR(VLOOKUP(INDEX([3]Validation!$O$20:$R$23, MATCH($R98,[3]Validation!$M$20:$M$23,0),MATCH(N98,[3]Validation!$O$18:$R$18,0)),v.IPCC.risk,2,FALSE), "")</f>
        <v>High</v>
      </c>
      <c r="Y98" s="241" t="s">
        <v>35</v>
      </c>
      <c r="Z98" s="300" t="s">
        <v>677</v>
      </c>
      <c r="AA98" s="301" t="s">
        <v>65</v>
      </c>
      <c r="AB98" s="298" t="s">
        <v>86</v>
      </c>
      <c r="AC98" s="216"/>
    </row>
    <row r="99" spans="1:29" ht="19.5" customHeight="1" x14ac:dyDescent="0.25">
      <c r="A99" s="217" t="s">
        <v>678</v>
      </c>
      <c r="B99" s="218" t="s">
        <v>647</v>
      </c>
      <c r="C99" s="281" t="s">
        <v>550</v>
      </c>
      <c r="D99" s="219" t="s">
        <v>90</v>
      </c>
      <c r="E99" s="219"/>
      <c r="F99" s="219" t="s">
        <v>31</v>
      </c>
      <c r="G99" s="220" t="s">
        <v>679</v>
      </c>
      <c r="H99" s="221" t="s">
        <v>679</v>
      </c>
      <c r="I99" s="221"/>
      <c r="J99" s="222" t="s">
        <v>35</v>
      </c>
      <c r="K99" s="222" t="s">
        <v>36</v>
      </c>
      <c r="L99" s="222" t="s">
        <v>36</v>
      </c>
      <c r="M99" s="222" t="s">
        <v>36</v>
      </c>
      <c r="N99" s="222" t="s">
        <v>36</v>
      </c>
      <c r="O99" s="223" t="s">
        <v>680</v>
      </c>
      <c r="P99" s="224" t="s">
        <v>36</v>
      </c>
      <c r="Q99" s="225" t="s">
        <v>34</v>
      </c>
      <c r="R99" s="226" t="str">
        <f>IFERROR(VLOOKUP(INDEX([4]Validation!$O$11:$R$14, MATCH($Q99,[4]Validation!$M$11:$M$14,0),MATCH($P99,[4]Validation!$O$9:$R$9,0)),[4]Validation!$F$10:$G$25,2,FALSE), "")</f>
        <v>High</v>
      </c>
      <c r="S99" s="227" t="s">
        <v>681</v>
      </c>
      <c r="T99" s="226" t="str">
        <f>IFERROR(VLOOKUP(INDEX([4]Validation!$O$20:$R$23, MATCH($R99,[4]Validation!$M$20:$M$23,0),MATCH(J99,[4]Validation!$O$18:$R$18,0)),v.IPCC.risk,2,FALSE), "")</f>
        <v>Moderate</v>
      </c>
      <c r="U99" s="226" t="str">
        <f>IFERROR(VLOOKUP(INDEX([4]Validation!$O$20:$R$23, MATCH($R99,[4]Validation!$M$20:$M$23,0),MATCH(K99,[4]Validation!$O$18:$R$18,0)),v.IPCC.risk,2,FALSE), "")</f>
        <v>High</v>
      </c>
      <c r="V99" s="226" t="str">
        <f>IFERROR(VLOOKUP(INDEX([4]Validation!$O$20:$R$23, MATCH($R99,[4]Validation!$M$20:$M$23,0),MATCH(L99,[4]Validation!$O$18:$R$18,0)),v.IPCC.risk,2,FALSE), "")</f>
        <v>High</v>
      </c>
      <c r="W99" s="226" t="str">
        <f>IFERROR(VLOOKUP(INDEX([4]Validation!$O$20:$R$23, MATCH($R99,[4]Validation!$M$20:$M$23,0),MATCH(M99,[4]Validation!$O$18:$R$18,0)),v.IPCC.risk,2,FALSE), "")</f>
        <v>High</v>
      </c>
      <c r="X99" s="226" t="str">
        <f>IFERROR(VLOOKUP(INDEX([4]Validation!$O$20:$R$23, MATCH($R99,[4]Validation!$M$20:$M$23,0),MATCH(N99,[4]Validation!$O$18:$R$18,0)),v.IPCC.risk,2,FALSE), "")</f>
        <v>High</v>
      </c>
      <c r="Y99" s="226" t="s">
        <v>35</v>
      </c>
      <c r="Z99" s="227" t="s">
        <v>682</v>
      </c>
      <c r="AA99" s="226" t="s">
        <v>65</v>
      </c>
      <c r="AB99" s="228" t="s">
        <v>683</v>
      </c>
      <c r="AC99" s="216"/>
    </row>
    <row r="100" spans="1:29" ht="19.5" customHeight="1" x14ac:dyDescent="0.25">
      <c r="A100" s="217" t="s">
        <v>684</v>
      </c>
      <c r="B100" s="229" t="s">
        <v>57</v>
      </c>
      <c r="C100" s="281" t="s">
        <v>550</v>
      </c>
      <c r="D100" s="219" t="s">
        <v>90</v>
      </c>
      <c r="E100" s="219"/>
      <c r="F100" s="219" t="s">
        <v>31</v>
      </c>
      <c r="G100" s="220" t="s">
        <v>685</v>
      </c>
      <c r="H100" s="221"/>
      <c r="I100" s="221"/>
      <c r="J100" s="222" t="s">
        <v>35</v>
      </c>
      <c r="K100" s="222" t="s">
        <v>36</v>
      </c>
      <c r="L100" s="222" t="s">
        <v>36</v>
      </c>
      <c r="M100" s="222" t="s">
        <v>36</v>
      </c>
      <c r="N100" s="222" t="s">
        <v>36</v>
      </c>
      <c r="O100" s="223" t="s">
        <v>686</v>
      </c>
      <c r="P100" s="224" t="s">
        <v>36</v>
      </c>
      <c r="Q100" s="225" t="s">
        <v>34</v>
      </c>
      <c r="R100" s="226" t="str">
        <f>IFERROR(VLOOKUP(INDEX([4]Validation!$O$11:$R$14, MATCH($Q100,[4]Validation!$M$11:$M$14,0),MATCH($P100,[4]Validation!$O$9:$R$9,0)),[4]Validation!$F$10:$G$25,2,FALSE), "")</f>
        <v>High</v>
      </c>
      <c r="S100" s="227" t="s">
        <v>687</v>
      </c>
      <c r="T100" s="226" t="str">
        <f>IFERROR(VLOOKUP(INDEX([4]Validation!$O$20:$R$23, MATCH($R100,[4]Validation!$M$20:$M$23,0),MATCH(J100,[4]Validation!$O$18:$R$18,0)),v.IPCC.risk,2,FALSE), "")</f>
        <v>Moderate</v>
      </c>
      <c r="U100" s="226" t="str">
        <f>IFERROR(VLOOKUP(INDEX([4]Validation!$O$20:$R$23, MATCH($R100,[4]Validation!$M$20:$M$23,0),MATCH(K100,[4]Validation!$O$18:$R$18,0)),v.IPCC.risk,2,FALSE), "")</f>
        <v>High</v>
      </c>
      <c r="V100" s="226" t="str">
        <f>IFERROR(VLOOKUP(INDEX([4]Validation!$O$20:$R$23, MATCH($R100,[4]Validation!$M$20:$M$23,0),MATCH(L100,[4]Validation!$O$18:$R$18,0)),v.IPCC.risk,2,FALSE), "")</f>
        <v>High</v>
      </c>
      <c r="W100" s="226" t="str">
        <f>IFERROR(VLOOKUP(INDEX([4]Validation!$O$20:$R$23, MATCH($R100,[4]Validation!$M$20:$M$23,0),MATCH(M100,[4]Validation!$O$18:$R$18,0)),v.IPCC.risk,2,FALSE), "")</f>
        <v>High</v>
      </c>
      <c r="X100" s="226" t="str">
        <f>IFERROR(VLOOKUP(INDEX([4]Validation!$O$20:$R$23, MATCH($R100,[4]Validation!$M$20:$M$23,0),MATCH(N100,[4]Validation!$O$18:$R$18,0)),v.IPCC.risk,2,FALSE), "")</f>
        <v>High</v>
      </c>
      <c r="Y100" s="226" t="s">
        <v>35</v>
      </c>
      <c r="Z100" s="227" t="s">
        <v>682</v>
      </c>
      <c r="AA100" s="226" t="s">
        <v>65</v>
      </c>
      <c r="AB100" s="228"/>
      <c r="AC100" s="216"/>
    </row>
    <row r="101" spans="1:29" ht="19.5" customHeight="1" x14ac:dyDescent="0.25">
      <c r="A101" s="217" t="s">
        <v>688</v>
      </c>
      <c r="B101" s="218" t="s">
        <v>88</v>
      </c>
      <c r="C101" s="281" t="s">
        <v>550</v>
      </c>
      <c r="D101" s="219" t="s">
        <v>90</v>
      </c>
      <c r="E101" s="219"/>
      <c r="F101" s="219" t="s">
        <v>31</v>
      </c>
      <c r="G101" s="220" t="s">
        <v>689</v>
      </c>
      <c r="H101" s="231" t="s">
        <v>689</v>
      </c>
      <c r="I101" s="221"/>
      <c r="J101" s="222" t="s">
        <v>35</v>
      </c>
      <c r="K101" s="222" t="s">
        <v>36</v>
      </c>
      <c r="L101" s="222" t="s">
        <v>36</v>
      </c>
      <c r="M101" s="222" t="s">
        <v>36</v>
      </c>
      <c r="N101" s="222" t="s">
        <v>36</v>
      </c>
      <c r="O101" s="223" t="s">
        <v>690</v>
      </c>
      <c r="P101" s="224" t="s">
        <v>36</v>
      </c>
      <c r="Q101" s="225" t="s">
        <v>34</v>
      </c>
      <c r="R101" s="226" t="str">
        <f>IFERROR(VLOOKUP(INDEX([4]Validation!$O$11:$R$14, MATCH($Q101,[4]Validation!$M$11:$M$14,0),MATCH($P101,[4]Validation!$O$9:$R$9,0)),[4]Validation!$F$10:$G$25,2,FALSE), "")</f>
        <v>High</v>
      </c>
      <c r="S101" s="227" t="s">
        <v>691</v>
      </c>
      <c r="T101" s="226" t="str">
        <f>IFERROR(VLOOKUP(INDEX([4]Validation!$O$20:$R$23, MATCH($R101,[4]Validation!$M$20:$M$23,0),MATCH(J101,[4]Validation!$O$18:$R$18,0)),v.IPCC.risk,2,FALSE), "")</f>
        <v>Moderate</v>
      </c>
      <c r="U101" s="226" t="str">
        <f>IFERROR(VLOOKUP(INDEX([4]Validation!$O$20:$R$23, MATCH($R101,[4]Validation!$M$20:$M$23,0),MATCH(K101,[4]Validation!$O$18:$R$18,0)),v.IPCC.risk,2,FALSE), "")</f>
        <v>High</v>
      </c>
      <c r="V101" s="226" t="str">
        <f>IFERROR(VLOOKUP(INDEX([4]Validation!$O$20:$R$23, MATCH($R101,[4]Validation!$M$20:$M$23,0),MATCH(L101,[4]Validation!$O$18:$R$18,0)),v.IPCC.risk,2,FALSE), "")</f>
        <v>High</v>
      </c>
      <c r="W101" s="226" t="str">
        <f>IFERROR(VLOOKUP(INDEX([4]Validation!$O$20:$R$23, MATCH($R101,[4]Validation!$M$20:$M$23,0),MATCH(M101,[4]Validation!$O$18:$R$18,0)),v.IPCC.risk,2,FALSE), "")</f>
        <v>High</v>
      </c>
      <c r="X101" s="226" t="str">
        <f>IFERROR(VLOOKUP(INDEX([4]Validation!$O$20:$R$23, MATCH($R101,[4]Validation!$M$20:$M$23,0),MATCH(N101,[4]Validation!$O$18:$R$18,0)),v.IPCC.risk,2,FALSE), "")</f>
        <v>High</v>
      </c>
      <c r="Y101" s="226" t="s">
        <v>35</v>
      </c>
      <c r="Z101" s="227" t="s">
        <v>682</v>
      </c>
      <c r="AA101" s="226" t="s">
        <v>65</v>
      </c>
      <c r="AB101" s="228"/>
      <c r="AC101" s="216"/>
    </row>
    <row r="102" spans="1:29" ht="19.5" customHeight="1" x14ac:dyDescent="0.25">
      <c r="A102" s="217" t="s">
        <v>692</v>
      </c>
      <c r="B102" s="218" t="s">
        <v>88</v>
      </c>
      <c r="C102" s="281" t="s">
        <v>693</v>
      </c>
      <c r="D102" s="219" t="s">
        <v>90</v>
      </c>
      <c r="E102" s="219"/>
      <c r="F102" s="219" t="s">
        <v>31</v>
      </c>
      <c r="G102" s="220" t="s">
        <v>694</v>
      </c>
      <c r="H102" s="221" t="s">
        <v>695</v>
      </c>
      <c r="I102" s="221"/>
      <c r="J102" s="222" t="s">
        <v>34</v>
      </c>
      <c r="K102" s="222" t="s">
        <v>35</v>
      </c>
      <c r="L102" s="222" t="s">
        <v>35</v>
      </c>
      <c r="M102" s="222" t="s">
        <v>35</v>
      </c>
      <c r="N102" s="222" t="s">
        <v>35</v>
      </c>
      <c r="O102" s="223" t="s">
        <v>696</v>
      </c>
      <c r="P102" s="224" t="s">
        <v>36</v>
      </c>
      <c r="Q102" s="225" t="s">
        <v>39</v>
      </c>
      <c r="R102" s="226" t="str">
        <f>IFERROR(VLOOKUP(INDEX([4]Validation!$O$11:$R$14, MATCH($Q102,[4]Validation!$M$11:$M$14,0),MATCH($P102,[4]Validation!$O$9:$R$9,0)),[4]Validation!$F$10:$G$25,2,FALSE), "")</f>
        <v>Extreme</v>
      </c>
      <c r="S102" s="227" t="s">
        <v>697</v>
      </c>
      <c r="T102" s="226" t="str">
        <f>IFERROR(VLOOKUP(INDEX([4]Validation!$O$20:$R$23, MATCH($R102,[4]Validation!$M$20:$M$23,0),MATCH(J102,[4]Validation!$O$18:$R$18,0)),v.IPCC.risk,2,FALSE), "")</f>
        <v>Moderate</v>
      </c>
      <c r="U102" s="226" t="str">
        <f>IFERROR(VLOOKUP(INDEX([4]Validation!$O$20:$R$23, MATCH($R102,[4]Validation!$M$20:$M$23,0),MATCH(K102,[4]Validation!$O$18:$R$18,0)),v.IPCC.risk,2,FALSE), "")</f>
        <v>High</v>
      </c>
      <c r="V102" s="226" t="str">
        <f>IFERROR(VLOOKUP(INDEX([4]Validation!$O$20:$R$23, MATCH($R102,[4]Validation!$M$20:$M$23,0),MATCH(L102,[4]Validation!$O$18:$R$18,0)),v.IPCC.risk,2,FALSE), "")</f>
        <v>High</v>
      </c>
      <c r="W102" s="226" t="str">
        <f>IFERROR(VLOOKUP(INDEX([4]Validation!$O$20:$R$23, MATCH($R102,[4]Validation!$M$20:$M$23,0),MATCH(M102,[4]Validation!$O$18:$R$18,0)),v.IPCC.risk,2,FALSE), "")</f>
        <v>High</v>
      </c>
      <c r="X102" s="226" t="str">
        <f>IFERROR(VLOOKUP(INDEX([4]Validation!$O$20:$R$23, MATCH($R102,[4]Validation!$M$20:$M$23,0),MATCH(N102,[4]Validation!$O$18:$R$18,0)),v.IPCC.risk,2,FALSE), "")</f>
        <v>High</v>
      </c>
      <c r="Y102" s="226" t="s">
        <v>35</v>
      </c>
      <c r="Z102" s="227" t="s">
        <v>698</v>
      </c>
      <c r="AA102" s="226" t="s">
        <v>65</v>
      </c>
      <c r="AB102" s="228"/>
      <c r="AC102" s="216"/>
    </row>
    <row r="103" spans="1:29" ht="19.5" customHeight="1" x14ac:dyDescent="0.25">
      <c r="A103" s="217" t="s">
        <v>699</v>
      </c>
      <c r="B103" s="218" t="s">
        <v>88</v>
      </c>
      <c r="C103" s="281" t="s">
        <v>151</v>
      </c>
      <c r="D103" s="219" t="s">
        <v>90</v>
      </c>
      <c r="E103" s="219"/>
      <c r="F103" s="219" t="s">
        <v>31</v>
      </c>
      <c r="G103" s="220" t="s">
        <v>700</v>
      </c>
      <c r="H103" s="221" t="s">
        <v>701</v>
      </c>
      <c r="I103" s="221"/>
      <c r="J103" s="222" t="s">
        <v>35</v>
      </c>
      <c r="K103" s="222" t="s">
        <v>36</v>
      </c>
      <c r="L103" s="222" t="s">
        <v>36</v>
      </c>
      <c r="M103" s="222" t="s">
        <v>36</v>
      </c>
      <c r="N103" s="222" t="s">
        <v>36</v>
      </c>
      <c r="O103" s="223" t="s">
        <v>702</v>
      </c>
      <c r="P103" s="224" t="s">
        <v>35</v>
      </c>
      <c r="Q103" s="225" t="s">
        <v>34</v>
      </c>
      <c r="R103" s="226" t="str">
        <f>IFERROR(VLOOKUP(INDEX([4]Validation!$O$11:$R$14, MATCH($Q103,[4]Validation!$M$11:$M$14,0),MATCH($P103,[4]Validation!$O$9:$R$9,0)),[4]Validation!$F$10:$G$25,2,FALSE), "")</f>
        <v>Moderate</v>
      </c>
      <c r="S103" s="227" t="s">
        <v>703</v>
      </c>
      <c r="T103" s="226" t="str">
        <f>IFERROR(VLOOKUP(INDEX([4]Validation!$O$20:$R$23, MATCH($R103,[4]Validation!$M$20:$M$23,0),MATCH(J103,[4]Validation!$O$18:$R$18,0)),v.IPCC.risk,2,FALSE), "")</f>
        <v>Moderate</v>
      </c>
      <c r="U103" s="226" t="str">
        <f>IFERROR(VLOOKUP(INDEX([4]Validation!$O$20:$R$23, MATCH($R103,[4]Validation!$M$20:$M$23,0),MATCH(K103,[4]Validation!$O$18:$R$18,0)),v.IPCC.risk,2,FALSE), "")</f>
        <v>High</v>
      </c>
      <c r="V103" s="226" t="str">
        <f>IFERROR(VLOOKUP(INDEX([4]Validation!$O$20:$R$23, MATCH($R103,[4]Validation!$M$20:$M$23,0),MATCH(L103,[4]Validation!$O$18:$R$18,0)),v.IPCC.risk,2,FALSE), "")</f>
        <v>High</v>
      </c>
      <c r="W103" s="226" t="str">
        <f>IFERROR(VLOOKUP(INDEX([4]Validation!$O$20:$R$23, MATCH($R103,[4]Validation!$M$20:$M$23,0),MATCH(M103,[4]Validation!$O$18:$R$18,0)),v.IPCC.risk,2,FALSE), "")</f>
        <v>High</v>
      </c>
      <c r="X103" s="226" t="str">
        <f>IFERROR(VLOOKUP(INDEX([4]Validation!$O$20:$R$23, MATCH($R103,[4]Validation!$M$20:$M$23,0),MATCH(N103,[4]Validation!$O$18:$R$18,0)),v.IPCC.risk,2,FALSE), "")</f>
        <v>High</v>
      </c>
      <c r="Y103" s="226" t="s">
        <v>35</v>
      </c>
      <c r="Z103" s="227" t="s">
        <v>704</v>
      </c>
      <c r="AA103" s="226" t="s">
        <v>65</v>
      </c>
      <c r="AB103" s="228"/>
      <c r="AC103" s="216"/>
    </row>
    <row r="104" spans="1:29" ht="19.5" customHeight="1" x14ac:dyDescent="0.25">
      <c r="A104" s="217" t="s">
        <v>705</v>
      </c>
      <c r="B104" s="229" t="s">
        <v>68</v>
      </c>
      <c r="C104" s="281" t="s">
        <v>89</v>
      </c>
      <c r="D104" s="219" t="s">
        <v>90</v>
      </c>
      <c r="E104" s="219"/>
      <c r="F104" s="219" t="s">
        <v>31</v>
      </c>
      <c r="G104" s="220" t="s">
        <v>706</v>
      </c>
      <c r="H104" s="221"/>
      <c r="I104" s="221"/>
      <c r="J104" s="222" t="s">
        <v>35</v>
      </c>
      <c r="K104" s="222" t="s">
        <v>36</v>
      </c>
      <c r="L104" s="222" t="s">
        <v>36</v>
      </c>
      <c r="M104" s="222" t="s">
        <v>36</v>
      </c>
      <c r="N104" s="222" t="s">
        <v>36</v>
      </c>
      <c r="O104" s="230" t="s">
        <v>707</v>
      </c>
      <c r="P104" s="224" t="s">
        <v>36</v>
      </c>
      <c r="Q104" s="225" t="s">
        <v>34</v>
      </c>
      <c r="R104" s="226" t="str">
        <f>IFERROR(VLOOKUP(INDEX([4]Validation!$O$11:$R$14, MATCH($Q104,[4]Validation!$M$11:$M$14,0),MATCH($P104,[4]Validation!$O$9:$R$9,0)),[4]Validation!$F$10:$G$25,2,FALSE), "")</f>
        <v>High</v>
      </c>
      <c r="S104" s="227" t="s">
        <v>708</v>
      </c>
      <c r="T104" s="226" t="str">
        <f>IFERROR(VLOOKUP(INDEX([4]Validation!$O$20:$R$23, MATCH($R104,[4]Validation!$M$20:$M$23,0),MATCH(J104,[4]Validation!$O$18:$R$18,0)),v.IPCC.risk,2,FALSE), "")</f>
        <v>Moderate</v>
      </c>
      <c r="U104" s="226" t="str">
        <f>IFERROR(VLOOKUP(INDEX([4]Validation!$O$20:$R$23, MATCH($R104,[4]Validation!$M$20:$M$23,0),MATCH(K104,[4]Validation!$O$18:$R$18,0)),v.IPCC.risk,2,FALSE), "")</f>
        <v>High</v>
      </c>
      <c r="V104" s="226" t="str">
        <f>IFERROR(VLOOKUP(INDEX([4]Validation!$O$20:$R$23, MATCH($R104,[4]Validation!$M$20:$M$23,0),MATCH(L104,[4]Validation!$O$18:$R$18,0)),v.IPCC.risk,2,FALSE), "")</f>
        <v>High</v>
      </c>
      <c r="W104" s="226" t="str">
        <f>IFERROR(VLOOKUP(INDEX([4]Validation!$O$20:$R$23, MATCH($R104,[4]Validation!$M$20:$M$23,0),MATCH(M104,[4]Validation!$O$18:$R$18,0)),v.IPCC.risk,2,FALSE), "")</f>
        <v>High</v>
      </c>
      <c r="X104" s="226" t="str">
        <f>IFERROR(VLOOKUP(INDEX([4]Validation!$O$20:$R$23, MATCH($R104,[4]Validation!$M$20:$M$23,0),MATCH(N104,[4]Validation!$O$18:$R$18,0)),v.IPCC.risk,2,FALSE), "")</f>
        <v>High</v>
      </c>
      <c r="Y104" s="226" t="s">
        <v>35</v>
      </c>
      <c r="Z104" s="227" t="s">
        <v>565</v>
      </c>
      <c r="AA104" s="226" t="s">
        <v>65</v>
      </c>
      <c r="AB104" s="228"/>
      <c r="AC104" s="216"/>
    </row>
    <row r="105" spans="1:29" ht="19.5" customHeight="1" x14ac:dyDescent="0.25">
      <c r="A105" s="271" t="s">
        <v>709</v>
      </c>
      <c r="B105" s="272" t="s">
        <v>340</v>
      </c>
      <c r="C105" s="270" t="s">
        <v>710</v>
      </c>
      <c r="D105" s="273" t="s">
        <v>444</v>
      </c>
      <c r="E105" s="273"/>
      <c r="F105" s="273" t="s">
        <v>31</v>
      </c>
      <c r="G105" s="274" t="s">
        <v>711</v>
      </c>
      <c r="H105" s="275" t="s">
        <v>712</v>
      </c>
      <c r="I105" s="275"/>
      <c r="J105" s="222" t="s">
        <v>35</v>
      </c>
      <c r="K105" s="222" t="s">
        <v>35</v>
      </c>
      <c r="L105" s="222" t="s">
        <v>36</v>
      </c>
      <c r="M105" s="222" t="s">
        <v>36</v>
      </c>
      <c r="N105" s="222" t="s">
        <v>36</v>
      </c>
      <c r="O105" s="265" t="s">
        <v>713</v>
      </c>
      <c r="P105" s="224" t="s">
        <v>35</v>
      </c>
      <c r="Q105" s="225" t="s">
        <v>122</v>
      </c>
      <c r="R105" s="226" t="str">
        <f>IFERROR(VLOOKUP(INDEX(Validation!$O$11:$R$14, MATCH($Q105,Validation!$M$11:$M$14,0),MATCH($P105,Validation!$O$9:$R$9,0)),Validation!$F$10:$G$25,2,FALSE), "")</f>
        <v>Moderate</v>
      </c>
      <c r="S105" s="228" t="s">
        <v>714</v>
      </c>
      <c r="T105" s="226" t="str">
        <f>IFERROR(VLOOKUP(INDEX(Validation!$O$20:$R$23, MATCH($R105, Validation!$M$20:$M$23,0),MATCH($J105, Validation!$O$18:$R$18,0)),v.IPCC.risk,2,FALSE), "")</f>
        <v>Moderate</v>
      </c>
      <c r="U105" s="226" t="str">
        <f>IFERROR(VLOOKUP(INDEX([5]Validation!$O$20:$R$23, MATCH($R105,[5]Validation!$M$20:$M$23,0),MATCH(K105,[5]Validation!$O$18:$R$18,0)),v.IPCC.risk,2,FALSE), "")</f>
        <v>Moderate</v>
      </c>
      <c r="V105" s="226" t="str">
        <f>IFERROR(VLOOKUP(INDEX([5]Validation!$O$20:$R$23, MATCH($R105,[5]Validation!$M$20:$M$23,0),MATCH(L105,[5]Validation!$O$18:$R$18,0)),v.IPCC.risk,2,FALSE), "")</f>
        <v>High</v>
      </c>
      <c r="W105" s="226" t="str">
        <f>IFERROR(VLOOKUP(INDEX([5]Validation!$O$20:$R$23, MATCH($R105,[5]Validation!$M$20:$M$23,0),MATCH(M105,[5]Validation!$O$18:$R$18,0)),v.IPCC.risk,2,FALSE), "")</f>
        <v>High</v>
      </c>
      <c r="X105" s="226" t="str">
        <f>IFERROR(VLOOKUP(INDEX([5]Validation!$O$20:$R$23, MATCH($R105,[5]Validation!$M$20:$M$23,0),MATCH(N105,[5]Validation!$O$18:$R$18,0)),v.IPCC.risk,2,FALSE), "")</f>
        <v>High</v>
      </c>
      <c r="Y105" s="226" t="s">
        <v>35</v>
      </c>
      <c r="Z105" s="277" t="s">
        <v>715</v>
      </c>
      <c r="AA105" s="226" t="s">
        <v>65</v>
      </c>
      <c r="AB105" s="228" t="s">
        <v>716</v>
      </c>
      <c r="AC105" s="216"/>
    </row>
    <row r="106" spans="1:29" ht="21" customHeight="1" x14ac:dyDescent="0.25">
      <c r="A106" s="217" t="s">
        <v>717</v>
      </c>
      <c r="B106" s="220" t="s">
        <v>350</v>
      </c>
      <c r="C106" s="281" t="s">
        <v>718</v>
      </c>
      <c r="D106" s="219" t="s">
        <v>90</v>
      </c>
      <c r="E106" s="219"/>
      <c r="F106" s="219" t="s">
        <v>31</v>
      </c>
      <c r="G106" s="220" t="s">
        <v>719</v>
      </c>
      <c r="H106" s="221" t="s">
        <v>720</v>
      </c>
      <c r="I106" s="221" t="s">
        <v>721</v>
      </c>
      <c r="J106" s="222" t="s">
        <v>35</v>
      </c>
      <c r="K106" s="222" t="s">
        <v>35</v>
      </c>
      <c r="L106" s="222" t="s">
        <v>35</v>
      </c>
      <c r="M106" s="222" t="s">
        <v>36</v>
      </c>
      <c r="N106" s="222" t="s">
        <v>36</v>
      </c>
      <c r="O106" s="223" t="s">
        <v>722</v>
      </c>
      <c r="P106" s="224" t="s">
        <v>35</v>
      </c>
      <c r="Q106" s="225" t="s">
        <v>122</v>
      </c>
      <c r="R106" s="226" t="str">
        <f>IFERROR(VLOOKUP(INDEX([4]Validation!$O$11:$R$14, MATCH($Q106,[4]Validation!$M$11:$M$14,0),MATCH($P106,[4]Validation!$O$9:$R$9,0)),[4]Validation!$F$10:$G$25,2,FALSE), "")</f>
        <v>Moderate</v>
      </c>
      <c r="S106" s="227" t="s">
        <v>723</v>
      </c>
      <c r="T106" s="226" t="str">
        <f>IFERROR(VLOOKUP(INDEX([4]Validation!$O$20:$R$23, MATCH($R106,[4]Validation!$M$20:$M$23,0),MATCH(J106,[4]Validation!$O$18:$R$18,0)),v.IPCC.risk,2,FALSE), "")</f>
        <v>Moderate</v>
      </c>
      <c r="U106" s="226" t="str">
        <f>IFERROR(VLOOKUP(INDEX([4]Validation!$O$20:$R$23, MATCH($R106,[4]Validation!$M$20:$M$23,0),MATCH(K106,[4]Validation!$O$18:$R$18,0)),v.IPCC.risk,2,FALSE), "")</f>
        <v>Moderate</v>
      </c>
      <c r="V106" s="226" t="str">
        <f>IFERROR(VLOOKUP(INDEX([4]Validation!$O$20:$R$23, MATCH($R106,[4]Validation!$M$20:$M$23,0),MATCH(L106,[4]Validation!$O$18:$R$18,0)),v.IPCC.risk,2,FALSE), "")</f>
        <v>Moderate</v>
      </c>
      <c r="W106" s="226" t="str">
        <f>IFERROR(VLOOKUP(INDEX([4]Validation!$O$20:$R$23, MATCH($R106,[4]Validation!$M$20:$M$23,0),MATCH(M106,[4]Validation!$O$18:$R$18,0)),v.IPCC.risk,2,FALSE), "")</f>
        <v>High</v>
      </c>
      <c r="X106" s="226" t="str">
        <f>IFERROR(VLOOKUP(INDEX([4]Validation!$O$20:$R$23, MATCH($R106,[4]Validation!$M$20:$M$23,0),MATCH(N106,[4]Validation!$O$18:$R$18,0)),v.IPCC.risk,2,FALSE), "")</f>
        <v>High</v>
      </c>
      <c r="Y106" s="226" t="s">
        <v>35</v>
      </c>
      <c r="Z106" s="227" t="s">
        <v>724</v>
      </c>
      <c r="AA106" s="226" t="s">
        <v>65</v>
      </c>
      <c r="AB106" s="228"/>
      <c r="AC106" s="216"/>
    </row>
    <row r="107" spans="1:29" ht="21" customHeight="1" x14ac:dyDescent="0.25">
      <c r="A107" s="217" t="s">
        <v>725</v>
      </c>
      <c r="B107" s="218" t="s">
        <v>340</v>
      </c>
      <c r="C107" s="281" t="s">
        <v>718</v>
      </c>
      <c r="D107" s="219" t="s">
        <v>90</v>
      </c>
      <c r="E107" s="219"/>
      <c r="F107" s="219" t="s">
        <v>31</v>
      </c>
      <c r="G107" s="220" t="s">
        <v>726</v>
      </c>
      <c r="H107" s="221" t="s">
        <v>727</v>
      </c>
      <c r="I107" s="221" t="s">
        <v>728</v>
      </c>
      <c r="J107" s="222" t="s">
        <v>35</v>
      </c>
      <c r="K107" s="222" t="s">
        <v>35</v>
      </c>
      <c r="L107" s="222" t="s">
        <v>35</v>
      </c>
      <c r="M107" s="222" t="s">
        <v>36</v>
      </c>
      <c r="N107" s="222" t="s">
        <v>36</v>
      </c>
      <c r="O107" s="223" t="s">
        <v>729</v>
      </c>
      <c r="P107" s="224" t="s">
        <v>36</v>
      </c>
      <c r="Q107" s="225" t="s">
        <v>34</v>
      </c>
      <c r="R107" s="226" t="str">
        <f>IFERROR(VLOOKUP(INDEX([4]Validation!$O$11:$R$14, MATCH($Q107,[4]Validation!$M$11:$M$14,0),MATCH($P107,[4]Validation!$O$9:$R$9,0)),[4]Validation!$F$10:$G$25,2,FALSE), "")</f>
        <v>High</v>
      </c>
      <c r="S107" s="227" t="s">
        <v>730</v>
      </c>
      <c r="T107" s="226" t="str">
        <f>IFERROR(VLOOKUP(INDEX([4]Validation!$O$20:$R$23, MATCH($R107,[4]Validation!$M$20:$M$23,0),MATCH(J107,[4]Validation!$O$18:$R$18,0)),v.IPCC.risk,2,FALSE), "")</f>
        <v>Moderate</v>
      </c>
      <c r="U107" s="226" t="str">
        <f>IFERROR(VLOOKUP(INDEX([4]Validation!$O$20:$R$23, MATCH($R107,[4]Validation!$M$20:$M$23,0),MATCH(K107,[4]Validation!$O$18:$R$18,0)),v.IPCC.risk,2,FALSE), "")</f>
        <v>Moderate</v>
      </c>
      <c r="V107" s="226" t="str">
        <f>IFERROR(VLOOKUP(INDEX([4]Validation!$O$20:$R$23, MATCH($R107,[4]Validation!$M$20:$M$23,0),MATCH(L107,[4]Validation!$O$18:$R$18,0)),v.IPCC.risk,2,FALSE), "")</f>
        <v>Moderate</v>
      </c>
      <c r="W107" s="226" t="str">
        <f>IFERROR(VLOOKUP(INDEX([4]Validation!$O$20:$R$23, MATCH($R107,[4]Validation!$M$20:$M$23,0),MATCH(M107,[4]Validation!$O$18:$R$18,0)),v.IPCC.risk,2,FALSE), "")</f>
        <v>High</v>
      </c>
      <c r="X107" s="226" t="str">
        <f>IFERROR(VLOOKUP(INDEX([4]Validation!$O$20:$R$23, MATCH($R107,[4]Validation!$M$20:$M$23,0),MATCH(N107,[4]Validation!$O$18:$R$18,0)),v.IPCC.risk,2,FALSE), "")</f>
        <v>High</v>
      </c>
      <c r="Y107" s="226" t="s">
        <v>35</v>
      </c>
      <c r="Z107" s="227" t="s">
        <v>724</v>
      </c>
      <c r="AA107" s="226" t="s">
        <v>65</v>
      </c>
      <c r="AB107" s="228"/>
      <c r="AC107" s="216"/>
    </row>
    <row r="108" spans="1:29" ht="21" customHeight="1" x14ac:dyDescent="0.25">
      <c r="A108" s="217" t="s">
        <v>731</v>
      </c>
      <c r="B108" s="282" t="s">
        <v>350</v>
      </c>
      <c r="C108" s="281" t="s">
        <v>732</v>
      </c>
      <c r="D108" s="219" t="s">
        <v>90</v>
      </c>
      <c r="E108" s="219"/>
      <c r="F108" s="219" t="s">
        <v>31</v>
      </c>
      <c r="G108" s="220" t="s">
        <v>733</v>
      </c>
      <c r="H108" s="221" t="s">
        <v>734</v>
      </c>
      <c r="I108" s="221" t="s">
        <v>735</v>
      </c>
      <c r="J108" s="222" t="s">
        <v>35</v>
      </c>
      <c r="K108" s="222" t="s">
        <v>35</v>
      </c>
      <c r="L108" s="222" t="s">
        <v>35</v>
      </c>
      <c r="M108" s="222" t="s">
        <v>36</v>
      </c>
      <c r="N108" s="222" t="s">
        <v>36</v>
      </c>
      <c r="O108" s="223" t="s">
        <v>736</v>
      </c>
      <c r="P108" s="224" t="s">
        <v>35</v>
      </c>
      <c r="Q108" s="225" t="s">
        <v>122</v>
      </c>
      <c r="R108" s="232" t="str">
        <f>IFERROR(VLOOKUP(INDEX([4]Validation!$O$11:$R$14, MATCH($Q108,[4]Validation!$M$11:$M$14,0),MATCH($P108,[4]Validation!$O$9:$R$9,0)),[4]Validation!$F$10:$G$25,2,FALSE), "")</f>
        <v>Moderate</v>
      </c>
      <c r="S108" s="227" t="s">
        <v>737</v>
      </c>
      <c r="T108" s="226" t="str">
        <f>IFERROR(VLOOKUP(INDEX([4]Validation!$O$20:$R$23, MATCH($R108,[4]Validation!$M$20:$M$23,0),MATCH(J108,[4]Validation!$O$18:$R$18,0)),v.IPCC.risk,2,FALSE), "")</f>
        <v>Moderate</v>
      </c>
      <c r="U108" s="226" t="str">
        <f>IFERROR(VLOOKUP(INDEX([4]Validation!$O$20:$R$23, MATCH($R108,[4]Validation!$M$20:$M$23,0),MATCH(K108,[4]Validation!$O$18:$R$18,0)),v.IPCC.risk,2,FALSE), "")</f>
        <v>Moderate</v>
      </c>
      <c r="V108" s="226" t="str">
        <f>IFERROR(VLOOKUP(INDEX([4]Validation!$O$20:$R$23, MATCH($R108,[4]Validation!$M$20:$M$23,0),MATCH(L108,[4]Validation!$O$18:$R$18,0)),v.IPCC.risk,2,FALSE), "")</f>
        <v>Moderate</v>
      </c>
      <c r="W108" s="226" t="str">
        <f>IFERROR(VLOOKUP(INDEX([4]Validation!$O$20:$R$23, MATCH($R108,[4]Validation!$M$20:$M$23,0),MATCH(M108,[4]Validation!$O$18:$R$18,0)),v.IPCC.risk,2,FALSE), "")</f>
        <v>High</v>
      </c>
      <c r="X108" s="226" t="str">
        <f>IFERROR(VLOOKUP(INDEX([4]Validation!$O$20:$R$23, MATCH($R108,[4]Validation!$M$20:$M$23,0),MATCH(N108,[4]Validation!$O$18:$R$18,0)),v.IPCC.risk,2,FALSE), "")</f>
        <v>High</v>
      </c>
      <c r="Y108" s="226" t="s">
        <v>35</v>
      </c>
      <c r="Z108" s="227" t="s">
        <v>738</v>
      </c>
      <c r="AA108" s="226" t="s">
        <v>65</v>
      </c>
      <c r="AB108" s="228"/>
      <c r="AC108" s="216"/>
    </row>
    <row r="109" spans="1:29" ht="21" customHeight="1" x14ac:dyDescent="0.25">
      <c r="A109" s="108" t="s">
        <v>739</v>
      </c>
      <c r="B109" s="112" t="s">
        <v>340</v>
      </c>
      <c r="C109" s="110" t="s">
        <v>47</v>
      </c>
      <c r="D109" s="110" t="s">
        <v>48</v>
      </c>
      <c r="E109" s="110"/>
      <c r="F109" s="110" t="s">
        <v>49</v>
      </c>
      <c r="G109" s="109" t="s">
        <v>740</v>
      </c>
      <c r="H109" s="111" t="s">
        <v>741</v>
      </c>
      <c r="I109" s="156" t="s">
        <v>742</v>
      </c>
      <c r="J109" s="93" t="s">
        <v>34</v>
      </c>
      <c r="K109" s="93" t="s">
        <v>34</v>
      </c>
      <c r="L109" s="93" t="s">
        <v>34</v>
      </c>
      <c r="M109" s="93" t="s">
        <v>35</v>
      </c>
      <c r="N109" s="93" t="s">
        <v>35</v>
      </c>
      <c r="O109" s="132" t="s">
        <v>160</v>
      </c>
      <c r="P109" s="5" t="s">
        <v>37</v>
      </c>
      <c r="Q109" s="7" t="s">
        <v>34</v>
      </c>
      <c r="R109" s="8" t="str">
        <f>IFERROR(VLOOKUP(INDEX(Validation!$O$11:$R$14, MATCH($Q109,Validation!$M$11:$M$14,0),MATCH($P109,Validation!$O$9:$R$9,0)),Validation!$F$10:$G$25,2,FALSE), "")</f>
        <v>Extreme</v>
      </c>
      <c r="S109" s="134" t="s">
        <v>743</v>
      </c>
      <c r="T109" s="8" t="str">
        <f>IFERROR(VLOOKUP(INDEX(Validation!$O$20:$R$23, MATCH($R109,Validation!$M$20:$M$23,0),MATCH(J109,Validation!$O$18:$R$18,0)),v.IPCC.risk,2,FALSE), "")</f>
        <v>Moderate</v>
      </c>
      <c r="U109" s="8" t="str">
        <f>IFERROR(VLOOKUP(INDEX(Validation!$O$20:$R$23, MATCH($R109,Validation!$M$20:$M$23,0),MATCH(K109,Validation!$O$18:$R$18,0)),v.IPCC.risk,2,FALSE), "")</f>
        <v>Moderate</v>
      </c>
      <c r="V109" s="8" t="str">
        <f>IFERROR(VLOOKUP(INDEX(Validation!$O$20:$R$23, MATCH($R109,Validation!$M$20:$M$23,0),MATCH(L109,Validation!$O$18:$R$18,0)),v.IPCC.risk,2,FALSE), "")</f>
        <v>Moderate</v>
      </c>
      <c r="W109" s="8" t="str">
        <f>IFERROR(VLOOKUP(INDEX(Validation!$O$20:$R$23, MATCH($R109,Validation!$M$20:$M$23,0),MATCH(M109,Validation!$O$18:$R$18,0)),v.IPCC.risk,2,FALSE), "")</f>
        <v>High</v>
      </c>
      <c r="X109" s="8" t="str">
        <f>IFERROR(VLOOKUP(INDEX(Validation!$O$20:$R$23, MATCH($R109,Validation!$M$20:$M$23,0),MATCH(N109,Validation!$O$18:$R$18,0)),v.IPCC.risk,2,FALSE), "")</f>
        <v>High</v>
      </c>
      <c r="Y109" s="8" t="s">
        <v>35</v>
      </c>
      <c r="Z109" s="134" t="s">
        <v>744</v>
      </c>
      <c r="AA109" s="8" t="s">
        <v>43</v>
      </c>
      <c r="AB109" s="134" t="s">
        <v>745</v>
      </c>
      <c r="AC109" s="4"/>
    </row>
    <row r="110" spans="1:29" ht="21" customHeight="1" x14ac:dyDescent="0.25">
      <c r="A110" s="217" t="s">
        <v>746</v>
      </c>
      <c r="B110" s="218" t="s">
        <v>647</v>
      </c>
      <c r="C110" s="219" t="s">
        <v>732</v>
      </c>
      <c r="D110" s="219" t="s">
        <v>90</v>
      </c>
      <c r="E110" s="219"/>
      <c r="F110" s="219" t="s">
        <v>31</v>
      </c>
      <c r="G110" s="220" t="s">
        <v>747</v>
      </c>
      <c r="H110" s="221" t="s">
        <v>748</v>
      </c>
      <c r="I110" s="221"/>
      <c r="J110" s="222" t="s">
        <v>34</v>
      </c>
      <c r="K110" s="222" t="s">
        <v>35</v>
      </c>
      <c r="L110" s="222" t="s">
        <v>35</v>
      </c>
      <c r="M110" s="222" t="s">
        <v>36</v>
      </c>
      <c r="N110" s="222" t="s">
        <v>36</v>
      </c>
      <c r="O110" s="223" t="s">
        <v>749</v>
      </c>
      <c r="P110" s="224" t="s">
        <v>36</v>
      </c>
      <c r="Q110" s="225" t="s">
        <v>34</v>
      </c>
      <c r="R110" s="226" t="str">
        <f>IFERROR(VLOOKUP(INDEX([4]Validation!$O$11:$R$14, MATCH($Q110,[4]Validation!$M$11:$M$14,0),MATCH($P110,[4]Validation!$O$9:$R$9,0)),[4]Validation!$F$10:$G$25,2,FALSE), "")</f>
        <v>High</v>
      </c>
      <c r="S110" s="227" t="s">
        <v>750</v>
      </c>
      <c r="T110" s="226" t="str">
        <f>IFERROR(VLOOKUP(INDEX([4]Validation!$O$20:$R$23, MATCH($R110,[4]Validation!$M$20:$M$23,0),MATCH(J110,[4]Validation!$O$18:$R$18,0)),v.IPCC.risk,2,FALSE), "")</f>
        <v>Low</v>
      </c>
      <c r="U110" s="226" t="str">
        <f>IFERROR(VLOOKUP(INDEX([4]Validation!$O$20:$R$23, MATCH($R110,[4]Validation!$M$20:$M$23,0),MATCH(K110,[4]Validation!$O$18:$R$18,0)),v.IPCC.risk,2,FALSE), "")</f>
        <v>Moderate</v>
      </c>
      <c r="V110" s="226" t="str">
        <f>IFERROR(VLOOKUP(INDEX([4]Validation!$O$20:$R$23, MATCH($R110,[4]Validation!$M$20:$M$23,0),MATCH(L110,[4]Validation!$O$18:$R$18,0)),v.IPCC.risk,2,FALSE), "")</f>
        <v>Moderate</v>
      </c>
      <c r="W110" s="226" t="str">
        <f>IFERROR(VLOOKUP(INDEX([4]Validation!$O$20:$R$23, MATCH($R110,[4]Validation!$M$20:$M$23,0),MATCH(M110,[4]Validation!$O$18:$R$18,0)),v.IPCC.risk,2,FALSE), "")</f>
        <v>High</v>
      </c>
      <c r="X110" s="226" t="str">
        <f>IFERROR(VLOOKUP(INDEX([4]Validation!$O$20:$R$23, MATCH($R110,[4]Validation!$M$20:$M$23,0),MATCH(N110,[4]Validation!$O$18:$R$18,0)),v.IPCC.risk,2,FALSE), "")</f>
        <v>High</v>
      </c>
      <c r="Y110" s="226" t="s">
        <v>35</v>
      </c>
      <c r="Z110" s="227" t="s">
        <v>738</v>
      </c>
      <c r="AA110" s="226" t="s">
        <v>65</v>
      </c>
      <c r="AB110" s="228"/>
      <c r="AC110" s="216"/>
    </row>
    <row r="111" spans="1:29" ht="21" customHeight="1" x14ac:dyDescent="0.25">
      <c r="A111" s="217" t="s">
        <v>751</v>
      </c>
      <c r="B111" s="229" t="s">
        <v>68</v>
      </c>
      <c r="C111" s="219" t="s">
        <v>718</v>
      </c>
      <c r="D111" s="219" t="s">
        <v>90</v>
      </c>
      <c r="E111" s="219"/>
      <c r="F111" s="219" t="s">
        <v>31</v>
      </c>
      <c r="G111" s="220" t="s">
        <v>752</v>
      </c>
      <c r="H111" s="221" t="s">
        <v>753</v>
      </c>
      <c r="I111" s="221"/>
      <c r="J111" s="222" t="s">
        <v>34</v>
      </c>
      <c r="K111" s="222" t="s">
        <v>35</v>
      </c>
      <c r="L111" s="222" t="s">
        <v>35</v>
      </c>
      <c r="M111" s="222" t="s">
        <v>36</v>
      </c>
      <c r="N111" s="222" t="s">
        <v>36</v>
      </c>
      <c r="O111" s="223" t="s">
        <v>754</v>
      </c>
      <c r="P111" s="224" t="s">
        <v>35</v>
      </c>
      <c r="Q111" s="225" t="s">
        <v>122</v>
      </c>
      <c r="R111" s="226" t="str">
        <f>IFERROR(VLOOKUP(INDEX([4]Validation!$O$11:$R$14, MATCH($Q111,[4]Validation!$M$11:$M$14,0),MATCH($P111,[4]Validation!$O$9:$R$9,0)),[4]Validation!$F$10:$G$25,2,FALSE), "")</f>
        <v>Moderate</v>
      </c>
      <c r="S111" s="227" t="s">
        <v>755</v>
      </c>
      <c r="T111" s="226" t="str">
        <f>IFERROR(VLOOKUP(INDEX([4]Validation!$O$20:$R$23, MATCH($R111,[4]Validation!$M$20:$M$23,0),MATCH(J111,[4]Validation!$O$18:$R$18,0)),v.IPCC.risk,2,FALSE), "")</f>
        <v>Low</v>
      </c>
      <c r="U111" s="226" t="str">
        <f>IFERROR(VLOOKUP(INDEX([4]Validation!$O$20:$R$23, MATCH($R111,[4]Validation!$M$20:$M$23,0),MATCH(K111,[4]Validation!$O$18:$R$18,0)),v.IPCC.risk,2,FALSE), "")</f>
        <v>Moderate</v>
      </c>
      <c r="V111" s="226" t="str">
        <f>IFERROR(VLOOKUP(INDEX([4]Validation!$O$20:$R$23, MATCH($R111,[4]Validation!$M$20:$M$23,0),MATCH(L111,[4]Validation!$O$18:$R$18,0)),v.IPCC.risk,2,FALSE), "")</f>
        <v>Moderate</v>
      </c>
      <c r="W111" s="226" t="str">
        <f>IFERROR(VLOOKUP(INDEX([4]Validation!$O$20:$R$23, MATCH($R111,[4]Validation!$M$20:$M$23,0),MATCH(M111,[4]Validation!$O$18:$R$18,0)),v.IPCC.risk,2,FALSE), "")</f>
        <v>High</v>
      </c>
      <c r="X111" s="226" t="str">
        <f>IFERROR(VLOOKUP(INDEX([4]Validation!$O$20:$R$23, MATCH($R111,[4]Validation!$M$20:$M$23,0),MATCH(N111,[4]Validation!$O$18:$R$18,0)),v.IPCC.risk,2,FALSE), "")</f>
        <v>High</v>
      </c>
      <c r="Y111" s="226" t="s">
        <v>35</v>
      </c>
      <c r="Z111" s="227" t="s">
        <v>756</v>
      </c>
      <c r="AA111" s="226" t="s">
        <v>65</v>
      </c>
      <c r="AB111" s="228"/>
      <c r="AC111" s="216"/>
    </row>
    <row r="112" spans="1:29" ht="21" customHeight="1" x14ac:dyDescent="0.25">
      <c r="A112" s="217" t="s">
        <v>757</v>
      </c>
      <c r="B112" s="218" t="s">
        <v>88</v>
      </c>
      <c r="C112" s="219" t="s">
        <v>718</v>
      </c>
      <c r="D112" s="219" t="s">
        <v>90</v>
      </c>
      <c r="E112" s="219"/>
      <c r="F112" s="219" t="s">
        <v>31</v>
      </c>
      <c r="G112" s="220" t="s">
        <v>758</v>
      </c>
      <c r="H112" s="221" t="s">
        <v>759</v>
      </c>
      <c r="I112" s="221"/>
      <c r="J112" s="222" t="s">
        <v>34</v>
      </c>
      <c r="K112" s="222" t="s">
        <v>35</v>
      </c>
      <c r="L112" s="222" t="s">
        <v>35</v>
      </c>
      <c r="M112" s="222" t="s">
        <v>36</v>
      </c>
      <c r="N112" s="222" t="s">
        <v>36</v>
      </c>
      <c r="O112" s="223" t="s">
        <v>760</v>
      </c>
      <c r="P112" s="224" t="s">
        <v>35</v>
      </c>
      <c r="Q112" s="225" t="s">
        <v>122</v>
      </c>
      <c r="R112" s="226" t="str">
        <f>IFERROR(VLOOKUP(INDEX([4]Validation!$O$11:$R$14, MATCH($Q112,[4]Validation!$M$11:$M$14,0),MATCH($P112,[4]Validation!$O$9:$R$9,0)),[4]Validation!$F$10:$G$25,2,FALSE), "")</f>
        <v>Moderate</v>
      </c>
      <c r="S112" s="227" t="s">
        <v>761</v>
      </c>
      <c r="T112" s="226" t="str">
        <f>IFERROR(VLOOKUP(INDEX([4]Validation!$O$20:$R$23, MATCH($R112,[4]Validation!$M$20:$M$23,0),MATCH(J112,[4]Validation!$O$18:$R$18,0)),v.IPCC.risk,2,FALSE), "")</f>
        <v>Low</v>
      </c>
      <c r="U112" s="226" t="str">
        <f>IFERROR(VLOOKUP(INDEX([4]Validation!$O$20:$R$23, MATCH($R112,[4]Validation!$M$20:$M$23,0),MATCH(K112,[4]Validation!$O$18:$R$18,0)),v.IPCC.risk,2,FALSE), "")</f>
        <v>Moderate</v>
      </c>
      <c r="V112" s="226" t="str">
        <f>IFERROR(VLOOKUP(INDEX([4]Validation!$O$20:$R$23, MATCH($R112,[4]Validation!$M$20:$M$23,0),MATCH(L112,[4]Validation!$O$18:$R$18,0)),v.IPCC.risk,2,FALSE), "")</f>
        <v>Moderate</v>
      </c>
      <c r="W112" s="226" t="str">
        <f>IFERROR(VLOOKUP(INDEX([4]Validation!$O$20:$R$23, MATCH($R112,[4]Validation!$M$20:$M$23,0),MATCH(M112,[4]Validation!$O$18:$R$18,0)),v.IPCC.risk,2,FALSE), "")</f>
        <v>High</v>
      </c>
      <c r="X112" s="226" t="str">
        <f>IFERROR(VLOOKUP(INDEX([4]Validation!$O$20:$R$23, MATCH($R112,[4]Validation!$M$20:$M$23,0),MATCH(N112,[4]Validation!$O$18:$R$18,0)),v.IPCC.risk,2,FALSE), "")</f>
        <v>High</v>
      </c>
      <c r="Y112" s="226" t="s">
        <v>35</v>
      </c>
      <c r="Z112" s="227" t="s">
        <v>756</v>
      </c>
      <c r="AA112" s="226" t="s">
        <v>65</v>
      </c>
      <c r="AB112" s="228"/>
      <c r="AC112" s="216"/>
    </row>
    <row r="113" spans="1:29" ht="21" customHeight="1" x14ac:dyDescent="0.25">
      <c r="A113" s="217" t="s">
        <v>762</v>
      </c>
      <c r="B113" s="218" t="s">
        <v>150</v>
      </c>
      <c r="C113" s="219" t="s">
        <v>718</v>
      </c>
      <c r="D113" s="219" t="s">
        <v>90</v>
      </c>
      <c r="E113" s="219"/>
      <c r="F113" s="219" t="s">
        <v>31</v>
      </c>
      <c r="G113" s="220" t="s">
        <v>763</v>
      </c>
      <c r="H113" s="221" t="s">
        <v>764</v>
      </c>
      <c r="I113" s="221"/>
      <c r="J113" s="222" t="s">
        <v>34</v>
      </c>
      <c r="K113" s="222" t="s">
        <v>35</v>
      </c>
      <c r="L113" s="222" t="s">
        <v>35</v>
      </c>
      <c r="M113" s="222" t="s">
        <v>36</v>
      </c>
      <c r="N113" s="222" t="s">
        <v>36</v>
      </c>
      <c r="O113" s="223" t="s">
        <v>765</v>
      </c>
      <c r="P113" s="224" t="s">
        <v>36</v>
      </c>
      <c r="Q113" s="225" t="s">
        <v>122</v>
      </c>
      <c r="R113" s="226" t="str">
        <f>IFERROR(VLOOKUP(INDEX([4]Validation!$O$11:$R$14, MATCH($Q113,[4]Validation!$M$11:$M$14,0),MATCH($P113,[4]Validation!$O$9:$R$9,0)),[4]Validation!$F$10:$G$25,2,FALSE), "")</f>
        <v>High</v>
      </c>
      <c r="S113" s="227" t="s">
        <v>766</v>
      </c>
      <c r="T113" s="226" t="str">
        <f>IFERROR(VLOOKUP(INDEX([4]Validation!$O$20:$R$23, MATCH($R113,[4]Validation!$M$20:$M$23,0),MATCH(J113,[4]Validation!$O$18:$R$18,0)),v.IPCC.risk,2,FALSE), "")</f>
        <v>Low</v>
      </c>
      <c r="U113" s="226" t="str">
        <f>IFERROR(VLOOKUP(INDEX([4]Validation!$O$20:$R$23, MATCH($R113,[4]Validation!$M$20:$M$23,0),MATCH(K113,[4]Validation!$O$18:$R$18,0)),v.IPCC.risk,2,FALSE), "")</f>
        <v>Moderate</v>
      </c>
      <c r="V113" s="226" t="str">
        <f>IFERROR(VLOOKUP(INDEX([4]Validation!$O$20:$R$23, MATCH($R113,[4]Validation!$M$20:$M$23,0),MATCH(L113,[4]Validation!$O$18:$R$18,0)),v.IPCC.risk,2,FALSE), "")</f>
        <v>Moderate</v>
      </c>
      <c r="W113" s="226" t="str">
        <f>IFERROR(VLOOKUP(INDEX([4]Validation!$O$20:$R$23, MATCH($R113,[4]Validation!$M$20:$M$23,0),MATCH(M113,[4]Validation!$O$18:$R$18,0)),v.IPCC.risk,2,FALSE), "")</f>
        <v>High</v>
      </c>
      <c r="X113" s="226" t="str">
        <f>IFERROR(VLOOKUP(INDEX([4]Validation!$O$20:$R$23, MATCH($R113,[4]Validation!$M$20:$M$23,0),MATCH(N113,[4]Validation!$O$18:$R$18,0)),v.IPCC.risk,2,FALSE), "")</f>
        <v>High</v>
      </c>
      <c r="Y113" s="226" t="s">
        <v>35</v>
      </c>
      <c r="Z113" s="227" t="s">
        <v>756</v>
      </c>
      <c r="AA113" s="226" t="s">
        <v>65</v>
      </c>
      <c r="AB113" s="228"/>
      <c r="AC113" s="216"/>
    </row>
    <row r="114" spans="1:29" ht="21" customHeight="1" x14ac:dyDescent="0.25">
      <c r="A114" s="271" t="s">
        <v>767</v>
      </c>
      <c r="B114" s="272" t="s">
        <v>340</v>
      </c>
      <c r="C114" s="273" t="s">
        <v>768</v>
      </c>
      <c r="D114" s="273" t="s">
        <v>444</v>
      </c>
      <c r="E114" s="273"/>
      <c r="F114" s="273" t="s">
        <v>31</v>
      </c>
      <c r="G114" s="274" t="s">
        <v>769</v>
      </c>
      <c r="H114" s="275"/>
      <c r="I114" s="275"/>
      <c r="J114" s="222" t="s">
        <v>34</v>
      </c>
      <c r="K114" s="222" t="s">
        <v>35</v>
      </c>
      <c r="L114" s="222" t="s">
        <v>35</v>
      </c>
      <c r="M114" s="222" t="s">
        <v>36</v>
      </c>
      <c r="N114" s="222" t="s">
        <v>36</v>
      </c>
      <c r="O114" s="265" t="s">
        <v>770</v>
      </c>
      <c r="P114" s="224" t="s">
        <v>36</v>
      </c>
      <c r="Q114" s="225" t="s">
        <v>34</v>
      </c>
      <c r="R114" s="226" t="str">
        <f>IFERROR(VLOOKUP(INDEX([5]Validation!$O$11:$R$14, MATCH($Q114,[5]Validation!$M$11:$M$14,0),MATCH($P114,[5]Validation!$O$9:$R$9,0)),[5]Validation!$F$10:$G$25,2,FALSE), "")</f>
        <v>High</v>
      </c>
      <c r="S114" s="228" t="s">
        <v>771</v>
      </c>
      <c r="T114" s="226" t="str">
        <f>IFERROR(VLOOKUP(INDEX([5]Validation!$O$20:$R$23, MATCH($R114,[5]Validation!$M$20:$M$23,0),MATCH(J114,[5]Validation!$O$18:$R$18,0)),v.IPCC.risk,2,FALSE), "")</f>
        <v>Low</v>
      </c>
      <c r="U114" s="226" t="str">
        <f>IFERROR(VLOOKUP(INDEX([5]Validation!$O$20:$R$23, MATCH($R114,[5]Validation!$M$20:$M$23,0),MATCH(K114,[5]Validation!$O$18:$R$18,0)),v.IPCC.risk,2,FALSE), "")</f>
        <v>Moderate</v>
      </c>
      <c r="V114" s="226" t="str">
        <f>IFERROR(VLOOKUP(INDEX([5]Validation!$O$20:$R$23, MATCH($R114,[5]Validation!$M$20:$M$23,0),MATCH(L114,[5]Validation!$O$18:$R$18,0)),v.IPCC.risk,2,FALSE), "")</f>
        <v>Moderate</v>
      </c>
      <c r="W114" s="226" t="str">
        <f>IFERROR(VLOOKUP(INDEX([5]Validation!$O$20:$R$23, MATCH($R114,[5]Validation!$M$20:$M$23,0),MATCH(M114,[5]Validation!$O$18:$R$18,0)),v.IPCC.risk,2,FALSE), "")</f>
        <v>High</v>
      </c>
      <c r="X114" s="226" t="str">
        <f>IFERROR(VLOOKUP(INDEX([5]Validation!$O$20:$R$23, MATCH($R114,[5]Validation!$M$20:$M$23,0),MATCH(N114,[5]Validation!$O$18:$R$18,0)),v.IPCC.risk,2,FALSE), "")</f>
        <v>High</v>
      </c>
      <c r="Y114" s="226" t="s">
        <v>35</v>
      </c>
      <c r="Z114" s="228" t="s">
        <v>772</v>
      </c>
      <c r="AA114" s="226" t="s">
        <v>43</v>
      </c>
      <c r="AB114" s="228" t="s">
        <v>773</v>
      </c>
      <c r="AC114" s="216"/>
    </row>
    <row r="115" spans="1:29" ht="21" customHeight="1" x14ac:dyDescent="0.25">
      <c r="A115" s="271" t="s">
        <v>774</v>
      </c>
      <c r="B115" s="272" t="s">
        <v>647</v>
      </c>
      <c r="C115" s="273" t="s">
        <v>768</v>
      </c>
      <c r="D115" s="273" t="s">
        <v>444</v>
      </c>
      <c r="E115" s="273"/>
      <c r="F115" s="273" t="s">
        <v>31</v>
      </c>
      <c r="G115" s="274" t="s">
        <v>775</v>
      </c>
      <c r="H115" s="275"/>
      <c r="I115" s="275"/>
      <c r="J115" s="222" t="s">
        <v>34</v>
      </c>
      <c r="K115" s="222" t="s">
        <v>35</v>
      </c>
      <c r="L115" s="222" t="s">
        <v>35</v>
      </c>
      <c r="M115" s="222" t="s">
        <v>36</v>
      </c>
      <c r="N115" s="222" t="s">
        <v>36</v>
      </c>
      <c r="O115" s="265" t="s">
        <v>770</v>
      </c>
      <c r="P115" s="224" t="s">
        <v>36</v>
      </c>
      <c r="Q115" s="225" t="s">
        <v>34</v>
      </c>
      <c r="R115" s="226" t="str">
        <f>IFERROR(VLOOKUP(INDEX([5]Validation!$O$11:$R$14, MATCH($Q115,[5]Validation!$M$11:$M$14,0),MATCH($P115,[5]Validation!$O$9:$R$9,0)),[5]Validation!$F$10:$G$25,2,FALSE), "")</f>
        <v>High</v>
      </c>
      <c r="S115" s="228" t="s">
        <v>771</v>
      </c>
      <c r="T115" s="226" t="str">
        <f>IFERROR(VLOOKUP(INDEX([5]Validation!$O$20:$R$23, MATCH($R115,[5]Validation!$M$20:$M$23,0),MATCH(J115,[5]Validation!$O$18:$R$18,0)),v.IPCC.risk,2,FALSE), "")</f>
        <v>Low</v>
      </c>
      <c r="U115" s="226" t="str">
        <f>IFERROR(VLOOKUP(INDEX([5]Validation!$O$20:$R$23, MATCH($R115,[5]Validation!$M$20:$M$23,0),MATCH(K115,[5]Validation!$O$18:$R$18,0)),v.IPCC.risk,2,FALSE), "")</f>
        <v>Moderate</v>
      </c>
      <c r="V115" s="226" t="str">
        <f>IFERROR(VLOOKUP(INDEX([5]Validation!$O$20:$R$23, MATCH($R115,[5]Validation!$M$20:$M$23,0),MATCH(L115,[5]Validation!$O$18:$R$18,0)),v.IPCC.risk,2,FALSE), "")</f>
        <v>Moderate</v>
      </c>
      <c r="W115" s="226" t="str">
        <f>IFERROR(VLOOKUP(INDEX([5]Validation!$O$20:$R$23, MATCH($R115,[5]Validation!$M$20:$M$23,0),MATCH(M115,[5]Validation!$O$18:$R$18,0)),v.IPCC.risk,2,FALSE), "")</f>
        <v>High</v>
      </c>
      <c r="X115" s="226" t="str">
        <f>IFERROR(VLOOKUP(INDEX([5]Validation!$O$20:$R$23, MATCH($R115,[5]Validation!$M$20:$M$23,0),MATCH(N115,[5]Validation!$O$18:$R$18,0)),v.IPCC.risk,2,FALSE), "")</f>
        <v>High</v>
      </c>
      <c r="Y115" s="226" t="s">
        <v>35</v>
      </c>
      <c r="Z115" s="228" t="s">
        <v>772</v>
      </c>
      <c r="AA115" s="226" t="s">
        <v>43</v>
      </c>
      <c r="AB115" s="228" t="s">
        <v>773</v>
      </c>
      <c r="AC115" s="216"/>
    </row>
    <row r="116" spans="1:29" ht="21" customHeight="1" x14ac:dyDescent="0.25">
      <c r="A116" s="271" t="s">
        <v>776</v>
      </c>
      <c r="B116" s="272" t="s">
        <v>150</v>
      </c>
      <c r="C116" s="273" t="s">
        <v>768</v>
      </c>
      <c r="D116" s="273" t="s">
        <v>444</v>
      </c>
      <c r="E116" s="273"/>
      <c r="F116" s="273" t="s">
        <v>31</v>
      </c>
      <c r="G116" s="274" t="s">
        <v>777</v>
      </c>
      <c r="H116" s="275"/>
      <c r="I116" s="275"/>
      <c r="J116" s="222" t="s">
        <v>34</v>
      </c>
      <c r="K116" s="222" t="s">
        <v>35</v>
      </c>
      <c r="L116" s="222" t="s">
        <v>35</v>
      </c>
      <c r="M116" s="222" t="s">
        <v>36</v>
      </c>
      <c r="N116" s="222" t="s">
        <v>36</v>
      </c>
      <c r="O116" s="265" t="s">
        <v>770</v>
      </c>
      <c r="P116" s="224" t="s">
        <v>36</v>
      </c>
      <c r="Q116" s="225" t="s">
        <v>34</v>
      </c>
      <c r="R116" s="226" t="str">
        <f>IFERROR(VLOOKUP(INDEX([5]Validation!$O$11:$R$14, MATCH($Q116,[5]Validation!$M$11:$M$14,0),MATCH($P116,[5]Validation!$O$9:$R$9,0)),[5]Validation!$F$10:$G$25,2,FALSE), "")</f>
        <v>High</v>
      </c>
      <c r="S116" s="228" t="s">
        <v>771</v>
      </c>
      <c r="T116" s="226" t="str">
        <f>IFERROR(VLOOKUP(INDEX([5]Validation!$O$20:$R$23, MATCH($R116,[5]Validation!$M$20:$M$23,0),MATCH(J116,[5]Validation!$O$18:$R$18,0)),v.IPCC.risk,2,FALSE), "")</f>
        <v>Low</v>
      </c>
      <c r="U116" s="226" t="str">
        <f>IFERROR(VLOOKUP(INDEX([5]Validation!$O$20:$R$23, MATCH($R116,[5]Validation!$M$20:$M$23,0),MATCH(K116,[5]Validation!$O$18:$R$18,0)),v.IPCC.risk,2,FALSE), "")</f>
        <v>Moderate</v>
      </c>
      <c r="V116" s="226" t="str">
        <f>IFERROR(VLOOKUP(INDEX([5]Validation!$O$20:$R$23, MATCH($R116,[5]Validation!$M$20:$M$23,0),MATCH(L116,[5]Validation!$O$18:$R$18,0)),v.IPCC.risk,2,FALSE), "")</f>
        <v>Moderate</v>
      </c>
      <c r="W116" s="226" t="str">
        <f>IFERROR(VLOOKUP(INDEX([5]Validation!$O$20:$R$23, MATCH($R116,[5]Validation!$M$20:$M$23,0),MATCH(M116,[5]Validation!$O$18:$R$18,0)),v.IPCC.risk,2,FALSE), "")</f>
        <v>High</v>
      </c>
      <c r="X116" s="226" t="str">
        <f>IFERROR(VLOOKUP(INDEX([5]Validation!$O$20:$R$23, MATCH($R116,[5]Validation!$M$20:$M$23,0),MATCH(N116,[5]Validation!$O$18:$R$18,0)),v.IPCC.risk,2,FALSE), "")</f>
        <v>High</v>
      </c>
      <c r="Y116" s="226" t="s">
        <v>35</v>
      </c>
      <c r="Z116" s="228" t="s">
        <v>772</v>
      </c>
      <c r="AA116" s="226" t="s">
        <v>43</v>
      </c>
      <c r="AB116" s="228" t="s">
        <v>773</v>
      </c>
      <c r="AC116" s="216"/>
    </row>
    <row r="117" spans="1:29" ht="21" customHeight="1" x14ac:dyDescent="0.25">
      <c r="A117" s="217" t="s">
        <v>778</v>
      </c>
      <c r="B117" s="229" t="s">
        <v>68</v>
      </c>
      <c r="C117" s="219" t="s">
        <v>779</v>
      </c>
      <c r="D117" s="219" t="s">
        <v>90</v>
      </c>
      <c r="E117" s="219"/>
      <c r="F117" s="219" t="s">
        <v>31</v>
      </c>
      <c r="G117" s="220" t="s">
        <v>780</v>
      </c>
      <c r="H117" s="221" t="s">
        <v>781</v>
      </c>
      <c r="I117" s="221"/>
      <c r="J117" s="222" t="s">
        <v>34</v>
      </c>
      <c r="K117" s="222" t="s">
        <v>35</v>
      </c>
      <c r="L117" s="222" t="s">
        <v>35</v>
      </c>
      <c r="M117" s="222" t="s">
        <v>36</v>
      </c>
      <c r="N117" s="222" t="s">
        <v>36</v>
      </c>
      <c r="O117" s="223" t="s">
        <v>782</v>
      </c>
      <c r="P117" s="224" t="s">
        <v>35</v>
      </c>
      <c r="Q117" s="225" t="s">
        <v>34</v>
      </c>
      <c r="R117" s="226" t="str">
        <f>IFERROR(VLOOKUP(INDEX([4]Validation!$O$11:$R$14, MATCH($Q117,[4]Validation!$M$11:$M$14,0),MATCH($P117,[4]Validation!$O$9:$R$9,0)),[4]Validation!$F$10:$G$25,2,FALSE), "")</f>
        <v>Moderate</v>
      </c>
      <c r="S117" s="227" t="s">
        <v>783</v>
      </c>
      <c r="T117" s="226" t="str">
        <f>IFERROR(VLOOKUP(INDEX([4]Validation!$O$20:$R$23, MATCH($R117,[4]Validation!$M$20:$M$23,0),MATCH(J117,[4]Validation!$O$18:$R$18,0)),v.IPCC.risk,2,FALSE), "")</f>
        <v>Low</v>
      </c>
      <c r="U117" s="226" t="str">
        <f>IFERROR(VLOOKUP(INDEX([4]Validation!$O$20:$R$23, MATCH($R117,[4]Validation!$M$20:$M$23,0),MATCH(K117,[4]Validation!$O$18:$R$18,0)),v.IPCC.risk,2,FALSE), "")</f>
        <v>Moderate</v>
      </c>
      <c r="V117" s="226" t="str">
        <f>IFERROR(VLOOKUP(INDEX([4]Validation!$O$20:$R$23, MATCH($R117,[4]Validation!$M$20:$M$23,0),MATCH(L117,[4]Validation!$O$18:$R$18,0)),v.IPCC.risk,2,FALSE), "")</f>
        <v>Moderate</v>
      </c>
      <c r="W117" s="226" t="str">
        <f>IFERROR(VLOOKUP(INDEX([4]Validation!$O$20:$R$23, MATCH($R117,[4]Validation!$M$20:$M$23,0),MATCH(M117,[4]Validation!$O$18:$R$18,0)),v.IPCC.risk,2,FALSE), "")</f>
        <v>High</v>
      </c>
      <c r="X117" s="226" t="str">
        <f>IFERROR(VLOOKUP(INDEX([4]Validation!$O$20:$R$23, MATCH($R117,[4]Validation!$M$20:$M$23,0),MATCH(N117,[4]Validation!$O$18:$R$18,0)),v.IPCC.risk,2,FALSE), "")</f>
        <v>High</v>
      </c>
      <c r="Y117" s="226" t="s">
        <v>35</v>
      </c>
      <c r="Z117" s="227" t="s">
        <v>682</v>
      </c>
      <c r="AA117" s="226" t="s">
        <v>65</v>
      </c>
      <c r="AB117" s="228"/>
      <c r="AC117" s="216"/>
    </row>
    <row r="118" spans="1:29" ht="21" customHeight="1" x14ac:dyDescent="0.25">
      <c r="A118" s="217" t="s">
        <v>784</v>
      </c>
      <c r="B118" s="218" t="s">
        <v>150</v>
      </c>
      <c r="C118" s="219" t="s">
        <v>779</v>
      </c>
      <c r="D118" s="219" t="s">
        <v>90</v>
      </c>
      <c r="E118" s="219"/>
      <c r="F118" s="219" t="s">
        <v>31</v>
      </c>
      <c r="G118" s="220" t="s">
        <v>785</v>
      </c>
      <c r="H118" s="231" t="s">
        <v>786</v>
      </c>
      <c r="I118" s="221"/>
      <c r="J118" s="222" t="s">
        <v>34</v>
      </c>
      <c r="K118" s="222" t="s">
        <v>35</v>
      </c>
      <c r="L118" s="222" t="s">
        <v>35</v>
      </c>
      <c r="M118" s="222" t="s">
        <v>36</v>
      </c>
      <c r="N118" s="222" t="s">
        <v>36</v>
      </c>
      <c r="O118" s="223" t="s">
        <v>787</v>
      </c>
      <c r="P118" s="224" t="s">
        <v>36</v>
      </c>
      <c r="Q118" s="225" t="s">
        <v>122</v>
      </c>
      <c r="R118" s="226" t="str">
        <f>IFERROR(VLOOKUP(INDEX([4]Validation!$O$11:$R$14, MATCH($Q118,[4]Validation!$M$11:$M$14,0),MATCH($P118,[4]Validation!$O$9:$R$9,0)),[4]Validation!$F$10:$G$25,2,FALSE), "")</f>
        <v>High</v>
      </c>
      <c r="S118" s="227" t="s">
        <v>788</v>
      </c>
      <c r="T118" s="226" t="str">
        <f>IFERROR(VLOOKUP(INDEX([4]Validation!$O$20:$R$23, MATCH($R118,[4]Validation!$M$20:$M$23,0),MATCH(J118,[4]Validation!$O$18:$R$18,0)),v.IPCC.risk,2,FALSE), "")</f>
        <v>Low</v>
      </c>
      <c r="U118" s="226" t="str">
        <f>IFERROR(VLOOKUP(INDEX([4]Validation!$O$20:$R$23, MATCH($R118,[4]Validation!$M$20:$M$23,0),MATCH(K118,[4]Validation!$O$18:$R$18,0)),v.IPCC.risk,2,FALSE), "")</f>
        <v>Moderate</v>
      </c>
      <c r="V118" s="226" t="str">
        <f>IFERROR(VLOOKUP(INDEX([4]Validation!$O$20:$R$23, MATCH($R118,[4]Validation!$M$20:$M$23,0),MATCH(L118,[4]Validation!$O$18:$R$18,0)),v.IPCC.risk,2,FALSE), "")</f>
        <v>Moderate</v>
      </c>
      <c r="W118" s="226" t="str">
        <f>IFERROR(VLOOKUP(INDEX([4]Validation!$O$20:$R$23, MATCH($R118,[4]Validation!$M$20:$M$23,0),MATCH(M118,[4]Validation!$O$18:$R$18,0)),v.IPCC.risk,2,FALSE), "")</f>
        <v>High</v>
      </c>
      <c r="X118" s="226" t="str">
        <f>IFERROR(VLOOKUP(INDEX([4]Validation!$O$20:$R$23, MATCH($R118,[4]Validation!$M$20:$M$23,0),MATCH(N118,[4]Validation!$O$18:$R$18,0)),v.IPCC.risk,2,FALSE), "")</f>
        <v>High</v>
      </c>
      <c r="Y118" s="226" t="s">
        <v>35</v>
      </c>
      <c r="Z118" s="227" t="s">
        <v>789</v>
      </c>
      <c r="AA118" s="226" t="s">
        <v>65</v>
      </c>
      <c r="AB118" s="228"/>
      <c r="AC118" s="216"/>
    </row>
    <row r="119" spans="1:29" ht="21" customHeight="1" x14ac:dyDescent="0.25">
      <c r="A119" s="217" t="s">
        <v>790</v>
      </c>
      <c r="B119" s="229" t="s">
        <v>68</v>
      </c>
      <c r="C119" s="219" t="s">
        <v>632</v>
      </c>
      <c r="D119" s="219" t="s">
        <v>90</v>
      </c>
      <c r="E119" s="219"/>
      <c r="F119" s="219" t="s">
        <v>31</v>
      </c>
      <c r="G119" s="220" t="s">
        <v>791</v>
      </c>
      <c r="H119" s="221" t="s">
        <v>792</v>
      </c>
      <c r="I119" s="221"/>
      <c r="J119" s="222" t="s">
        <v>34</v>
      </c>
      <c r="K119" s="222" t="s">
        <v>35</v>
      </c>
      <c r="L119" s="222" t="s">
        <v>35</v>
      </c>
      <c r="M119" s="222" t="s">
        <v>36</v>
      </c>
      <c r="N119" s="222" t="s">
        <v>36</v>
      </c>
      <c r="O119" s="223" t="s">
        <v>793</v>
      </c>
      <c r="P119" s="224" t="s">
        <v>35</v>
      </c>
      <c r="Q119" s="225" t="s">
        <v>34</v>
      </c>
      <c r="R119" s="226" t="str">
        <f>IFERROR(VLOOKUP(INDEX([4]Validation!$O$11:$R$14, MATCH($Q119,[4]Validation!$M$11:$M$14,0),MATCH($P119,[4]Validation!$O$9:$R$9,0)),[4]Validation!$F$10:$G$25,2,FALSE), "")</f>
        <v>Moderate</v>
      </c>
      <c r="S119" s="227" t="s">
        <v>794</v>
      </c>
      <c r="T119" s="226" t="str">
        <f>IFERROR(VLOOKUP(INDEX([4]Validation!$O$20:$R$23, MATCH($R119,[4]Validation!$M$20:$M$23,0),MATCH(J119,[4]Validation!$O$18:$R$18,0)),v.IPCC.risk,2,FALSE), "")</f>
        <v>Low</v>
      </c>
      <c r="U119" s="226" t="str">
        <f>IFERROR(VLOOKUP(INDEX([4]Validation!$O$20:$R$23, MATCH($R119,[4]Validation!$M$20:$M$23,0),MATCH(K119,[4]Validation!$O$18:$R$18,0)),v.IPCC.risk,2,FALSE), "")</f>
        <v>Moderate</v>
      </c>
      <c r="V119" s="226" t="str">
        <f>IFERROR(VLOOKUP(INDEX([4]Validation!$O$20:$R$23, MATCH($R119,[4]Validation!$M$20:$M$23,0),MATCH(L119,[4]Validation!$O$18:$R$18,0)),v.IPCC.risk,2,FALSE), "")</f>
        <v>Moderate</v>
      </c>
      <c r="W119" s="226" t="str">
        <f>IFERROR(VLOOKUP(INDEX([4]Validation!$O$20:$R$23, MATCH($R119,[4]Validation!$M$20:$M$23,0),MATCH(M119,[4]Validation!$O$18:$R$18,0)),v.IPCC.risk,2,FALSE), "")</f>
        <v>High</v>
      </c>
      <c r="X119" s="226" t="str">
        <f>IFERROR(VLOOKUP(INDEX([4]Validation!$O$20:$R$23, MATCH($R119,[4]Validation!$M$20:$M$23,0),MATCH(N119,[4]Validation!$O$18:$R$18,0)),v.IPCC.risk,2,FALSE), "")</f>
        <v>High</v>
      </c>
      <c r="Y119" s="226" t="s">
        <v>35</v>
      </c>
      <c r="Z119" s="227" t="s">
        <v>789</v>
      </c>
      <c r="AA119" s="226" t="s">
        <v>65</v>
      </c>
      <c r="AB119" s="228"/>
      <c r="AC119" s="216"/>
    </row>
    <row r="120" spans="1:29" ht="21" customHeight="1" x14ac:dyDescent="0.25">
      <c r="A120" s="217" t="s">
        <v>795</v>
      </c>
      <c r="B120" s="218" t="s">
        <v>150</v>
      </c>
      <c r="C120" s="219" t="s">
        <v>632</v>
      </c>
      <c r="D120" s="219" t="s">
        <v>90</v>
      </c>
      <c r="E120" s="219"/>
      <c r="F120" s="219" t="s">
        <v>31</v>
      </c>
      <c r="G120" s="220" t="s">
        <v>796</v>
      </c>
      <c r="H120" s="221" t="s">
        <v>797</v>
      </c>
      <c r="I120" s="221"/>
      <c r="J120" s="222" t="s">
        <v>34</v>
      </c>
      <c r="K120" s="222" t="s">
        <v>35</v>
      </c>
      <c r="L120" s="222" t="s">
        <v>35</v>
      </c>
      <c r="M120" s="222" t="s">
        <v>36</v>
      </c>
      <c r="N120" s="222" t="s">
        <v>36</v>
      </c>
      <c r="O120" s="223" t="s">
        <v>798</v>
      </c>
      <c r="P120" s="224" t="s">
        <v>35</v>
      </c>
      <c r="Q120" s="225" t="s">
        <v>122</v>
      </c>
      <c r="R120" s="226" t="str">
        <f>IFERROR(VLOOKUP(INDEX([4]Validation!$O$11:$R$14, MATCH($Q120,[4]Validation!$M$11:$M$14,0),MATCH($P120,[4]Validation!$O$9:$R$9,0)),[4]Validation!$F$10:$G$25,2,FALSE), "")</f>
        <v>Moderate</v>
      </c>
      <c r="S120" s="227" t="s">
        <v>799</v>
      </c>
      <c r="T120" s="226" t="str">
        <f>IFERROR(VLOOKUP(INDEX([4]Validation!$O$20:$R$23, MATCH($R120,[4]Validation!$M$20:$M$23,0),MATCH(J120,[4]Validation!$O$18:$R$18,0)),v.IPCC.risk,2,FALSE), "")</f>
        <v>Low</v>
      </c>
      <c r="U120" s="226" t="str">
        <f>IFERROR(VLOOKUP(INDEX([4]Validation!$O$20:$R$23, MATCH($R120,[4]Validation!$M$20:$M$23,0),MATCH(K120,[4]Validation!$O$18:$R$18,0)),v.IPCC.risk,2,FALSE), "")</f>
        <v>Moderate</v>
      </c>
      <c r="V120" s="226" t="str">
        <f>IFERROR(VLOOKUP(INDEX([4]Validation!$O$20:$R$23, MATCH($R120,[4]Validation!$M$20:$M$23,0),MATCH(L120,[4]Validation!$O$18:$R$18,0)),v.IPCC.risk,2,FALSE), "")</f>
        <v>Moderate</v>
      </c>
      <c r="W120" s="226" t="str">
        <f>IFERROR(VLOOKUP(INDEX([4]Validation!$O$20:$R$23, MATCH($R120,[4]Validation!$M$20:$M$23,0),MATCH(M120,[4]Validation!$O$18:$R$18,0)),v.IPCC.risk,2,FALSE), "")</f>
        <v>High</v>
      </c>
      <c r="X120" s="226" t="str">
        <f>IFERROR(VLOOKUP(INDEX([4]Validation!$O$20:$R$23, MATCH($R120,[4]Validation!$M$20:$M$23,0),MATCH(N120,[4]Validation!$O$18:$R$18,0)),v.IPCC.risk,2,FALSE), "")</f>
        <v>High</v>
      </c>
      <c r="Y120" s="226" t="s">
        <v>35</v>
      </c>
      <c r="Z120" s="227" t="s">
        <v>789</v>
      </c>
      <c r="AA120" s="226" t="s">
        <v>65</v>
      </c>
      <c r="AB120" s="228"/>
      <c r="AC120" s="216"/>
    </row>
    <row r="121" spans="1:29" ht="21" customHeight="1" x14ac:dyDescent="0.25">
      <c r="A121" s="217" t="s">
        <v>800</v>
      </c>
      <c r="B121" s="229" t="s">
        <v>68</v>
      </c>
      <c r="C121" s="219" t="s">
        <v>801</v>
      </c>
      <c r="D121" s="219" t="s">
        <v>90</v>
      </c>
      <c r="E121" s="219"/>
      <c r="F121" s="219" t="s">
        <v>31</v>
      </c>
      <c r="G121" s="220" t="s">
        <v>802</v>
      </c>
      <c r="H121" s="231" t="s">
        <v>803</v>
      </c>
      <c r="I121" s="221"/>
      <c r="J121" s="222" t="s">
        <v>34</v>
      </c>
      <c r="K121" s="222" t="s">
        <v>35</v>
      </c>
      <c r="L121" s="222" t="s">
        <v>35</v>
      </c>
      <c r="M121" s="222" t="s">
        <v>36</v>
      </c>
      <c r="N121" s="222" t="s">
        <v>36</v>
      </c>
      <c r="O121" s="223" t="s">
        <v>804</v>
      </c>
      <c r="P121" s="224" t="s">
        <v>36</v>
      </c>
      <c r="Q121" s="225" t="s">
        <v>34</v>
      </c>
      <c r="R121" s="226" t="str">
        <f>IFERROR(VLOOKUP(INDEX([4]Validation!$O$11:$R$14, MATCH($Q121,[4]Validation!$M$11:$M$14,0),MATCH($P121,[4]Validation!$O$9:$R$9,0)),[4]Validation!$F$10:$G$25,2,FALSE), "")</f>
        <v>High</v>
      </c>
      <c r="S121" s="227" t="s">
        <v>805</v>
      </c>
      <c r="T121" s="226" t="str">
        <f>IFERROR(VLOOKUP(INDEX([4]Validation!$O$20:$R$23, MATCH($R121,[4]Validation!$M$20:$M$23,0),MATCH(J121,[4]Validation!$O$18:$R$18,0)),v.IPCC.risk,2,FALSE), "")</f>
        <v>Low</v>
      </c>
      <c r="U121" s="226" t="str">
        <f>IFERROR(VLOOKUP(INDEX([4]Validation!$O$20:$R$23, MATCH($R121,[4]Validation!$M$20:$M$23,0),MATCH(K121,[4]Validation!$O$18:$R$18,0)),v.IPCC.risk,2,FALSE), "")</f>
        <v>Moderate</v>
      </c>
      <c r="V121" s="226" t="str">
        <f>IFERROR(VLOOKUP(INDEX([4]Validation!$O$20:$R$23, MATCH($R121,[4]Validation!$M$20:$M$23,0),MATCH(L121,[4]Validation!$O$18:$R$18,0)),v.IPCC.risk,2,FALSE), "")</f>
        <v>Moderate</v>
      </c>
      <c r="W121" s="226" t="str">
        <f>IFERROR(VLOOKUP(INDEX([4]Validation!$O$20:$R$23, MATCH($R121,[4]Validation!$M$20:$M$23,0),MATCH(M121,[4]Validation!$O$18:$R$18,0)),v.IPCC.risk,2,FALSE), "")</f>
        <v>High</v>
      </c>
      <c r="X121" s="226" t="str">
        <f>IFERROR(VLOOKUP(INDEX([4]Validation!$O$20:$R$23, MATCH($R121,[4]Validation!$M$20:$M$23,0),MATCH(N121,[4]Validation!$O$18:$R$18,0)),v.IPCC.risk,2,FALSE), "")</f>
        <v>High</v>
      </c>
      <c r="Y121" s="226" t="s">
        <v>35</v>
      </c>
      <c r="Z121" s="227" t="s">
        <v>789</v>
      </c>
      <c r="AA121" s="226" t="s">
        <v>65</v>
      </c>
      <c r="AB121" s="228"/>
      <c r="AC121" s="216"/>
    </row>
    <row r="122" spans="1:29" ht="21" customHeight="1" x14ac:dyDescent="0.25">
      <c r="A122" s="217" t="s">
        <v>806</v>
      </c>
      <c r="B122" s="229" t="s">
        <v>46</v>
      </c>
      <c r="C122" s="219" t="s">
        <v>801</v>
      </c>
      <c r="D122" s="219" t="s">
        <v>90</v>
      </c>
      <c r="E122" s="219"/>
      <c r="F122" s="219" t="s">
        <v>31</v>
      </c>
      <c r="G122" s="220" t="s">
        <v>807</v>
      </c>
      <c r="H122" s="221" t="s">
        <v>808</v>
      </c>
      <c r="I122" s="221"/>
      <c r="J122" s="222" t="s">
        <v>34</v>
      </c>
      <c r="K122" s="222" t="s">
        <v>35</v>
      </c>
      <c r="L122" s="222" t="s">
        <v>35</v>
      </c>
      <c r="M122" s="222" t="s">
        <v>36</v>
      </c>
      <c r="N122" s="222" t="s">
        <v>36</v>
      </c>
      <c r="O122" s="223" t="s">
        <v>809</v>
      </c>
      <c r="P122" s="224" t="s">
        <v>35</v>
      </c>
      <c r="Q122" s="225" t="s">
        <v>122</v>
      </c>
      <c r="R122" s="226" t="str">
        <f>IFERROR(VLOOKUP(INDEX([4]Validation!$O$11:$R$14, MATCH($Q122,[4]Validation!$M$11:$M$14,0),MATCH($P122,[4]Validation!$O$9:$R$9,0)),[4]Validation!$F$10:$G$25,2,FALSE), "")</f>
        <v>Moderate</v>
      </c>
      <c r="S122" s="227" t="s">
        <v>810</v>
      </c>
      <c r="T122" s="226" t="str">
        <f>IFERROR(VLOOKUP(INDEX([4]Validation!$O$20:$R$23, MATCH($R122,[4]Validation!$M$20:$M$23,0),MATCH(J122,[4]Validation!$O$18:$R$18,0)),v.IPCC.risk,2,FALSE), "")</f>
        <v>Low</v>
      </c>
      <c r="U122" s="226" t="str">
        <f>IFERROR(VLOOKUP(INDEX([4]Validation!$O$20:$R$23, MATCH($R122,[4]Validation!$M$20:$M$23,0),MATCH(K122,[4]Validation!$O$18:$R$18,0)),v.IPCC.risk,2,FALSE), "")</f>
        <v>Moderate</v>
      </c>
      <c r="V122" s="226" t="str">
        <f>IFERROR(VLOOKUP(INDEX([4]Validation!$O$20:$R$23, MATCH($R122,[4]Validation!$M$20:$M$23,0),MATCH(L122,[4]Validation!$O$18:$R$18,0)),v.IPCC.risk,2,FALSE), "")</f>
        <v>Moderate</v>
      </c>
      <c r="W122" s="226" t="str">
        <f>IFERROR(VLOOKUP(INDEX([4]Validation!$O$20:$R$23, MATCH($R122,[4]Validation!$M$20:$M$23,0),MATCH(M122,[4]Validation!$O$18:$R$18,0)),v.IPCC.risk,2,FALSE), "")</f>
        <v>High</v>
      </c>
      <c r="X122" s="226" t="str">
        <f>IFERROR(VLOOKUP(INDEX([4]Validation!$O$20:$R$23, MATCH($R122,[4]Validation!$M$20:$M$23,0),MATCH(N122,[4]Validation!$O$18:$R$18,0)),v.IPCC.risk,2,FALSE), "")</f>
        <v>High</v>
      </c>
      <c r="Y122" s="226" t="s">
        <v>35</v>
      </c>
      <c r="Z122" s="227" t="s">
        <v>789</v>
      </c>
      <c r="AA122" s="226" t="s">
        <v>65</v>
      </c>
      <c r="AB122" s="228"/>
      <c r="AC122" s="216"/>
    </row>
    <row r="123" spans="1:29" ht="21" customHeight="1" x14ac:dyDescent="0.25">
      <c r="A123" s="217" t="s">
        <v>811</v>
      </c>
      <c r="B123" s="283" t="s">
        <v>150</v>
      </c>
      <c r="C123" s="219" t="s">
        <v>801</v>
      </c>
      <c r="D123" s="219" t="s">
        <v>90</v>
      </c>
      <c r="E123" s="219"/>
      <c r="F123" s="219" t="s">
        <v>31</v>
      </c>
      <c r="G123" s="220" t="s">
        <v>812</v>
      </c>
      <c r="H123" s="221" t="s">
        <v>813</v>
      </c>
      <c r="I123" s="221"/>
      <c r="J123" s="222" t="s">
        <v>34</v>
      </c>
      <c r="K123" s="222" t="s">
        <v>35</v>
      </c>
      <c r="L123" s="222" t="s">
        <v>35</v>
      </c>
      <c r="M123" s="222" t="s">
        <v>36</v>
      </c>
      <c r="N123" s="222" t="s">
        <v>36</v>
      </c>
      <c r="O123" s="223" t="s">
        <v>814</v>
      </c>
      <c r="P123" s="224" t="s">
        <v>35</v>
      </c>
      <c r="Q123" s="225" t="s">
        <v>122</v>
      </c>
      <c r="R123" s="226" t="str">
        <f>IFERROR(VLOOKUP(INDEX([4]Validation!$O$11:$R$14, MATCH($Q123,[4]Validation!$M$11:$M$14,0),MATCH($P123,[4]Validation!$O$9:$R$9,0)),[4]Validation!$F$10:$G$25,2,FALSE), "")</f>
        <v>Moderate</v>
      </c>
      <c r="S123" s="227" t="s">
        <v>815</v>
      </c>
      <c r="T123" s="226" t="str">
        <f>IFERROR(VLOOKUP(INDEX([4]Validation!$O$20:$R$23, MATCH($R123,[4]Validation!$M$20:$M$23,0),MATCH(J123,[4]Validation!$O$18:$R$18,0)),v.IPCC.risk,2,FALSE), "")</f>
        <v>Low</v>
      </c>
      <c r="U123" s="226" t="str">
        <f>IFERROR(VLOOKUP(INDEX([4]Validation!$O$20:$R$23, MATCH($R123,[4]Validation!$M$20:$M$23,0),MATCH(K123,[4]Validation!$O$18:$R$18,0)),v.IPCC.risk,2,FALSE), "")</f>
        <v>Moderate</v>
      </c>
      <c r="V123" s="226" t="str">
        <f>IFERROR(VLOOKUP(INDEX([4]Validation!$O$20:$R$23, MATCH($R123,[4]Validation!$M$20:$M$23,0),MATCH(L123,[4]Validation!$O$18:$R$18,0)),v.IPCC.risk,2,FALSE), "")</f>
        <v>Moderate</v>
      </c>
      <c r="W123" s="226" t="str">
        <f>IFERROR(VLOOKUP(INDEX([4]Validation!$O$20:$R$23, MATCH($R123,[4]Validation!$M$20:$M$23,0),MATCH(M123,[4]Validation!$O$18:$R$18,0)),v.IPCC.risk,2,FALSE), "")</f>
        <v>High</v>
      </c>
      <c r="X123" s="226" t="str">
        <f>IFERROR(VLOOKUP(INDEX([4]Validation!$O$20:$R$23, MATCH($R123,[4]Validation!$M$20:$M$23,0),MATCH(N123,[4]Validation!$O$18:$R$18,0)),v.IPCC.risk,2,FALSE), "")</f>
        <v>High</v>
      </c>
      <c r="Y123" s="226" t="s">
        <v>35</v>
      </c>
      <c r="Z123" s="227" t="s">
        <v>789</v>
      </c>
      <c r="AA123" s="226" t="s">
        <v>65</v>
      </c>
      <c r="AB123" s="228"/>
      <c r="AC123" s="216"/>
    </row>
    <row r="124" spans="1:29" ht="21" customHeight="1" x14ac:dyDescent="0.25">
      <c r="A124" s="217" t="s">
        <v>816</v>
      </c>
      <c r="B124" s="229" t="s">
        <v>57</v>
      </c>
      <c r="C124" s="219" t="s">
        <v>693</v>
      </c>
      <c r="D124" s="219" t="s">
        <v>90</v>
      </c>
      <c r="E124" s="219"/>
      <c r="F124" s="219" t="s">
        <v>31</v>
      </c>
      <c r="G124" s="220" t="s">
        <v>817</v>
      </c>
      <c r="H124" s="221" t="s">
        <v>818</v>
      </c>
      <c r="I124" s="221"/>
      <c r="J124" s="222" t="s">
        <v>34</v>
      </c>
      <c r="K124" s="222" t="s">
        <v>35</v>
      </c>
      <c r="L124" s="222" t="s">
        <v>35</v>
      </c>
      <c r="M124" s="222" t="s">
        <v>36</v>
      </c>
      <c r="N124" s="222" t="s">
        <v>36</v>
      </c>
      <c r="O124" s="223" t="s">
        <v>819</v>
      </c>
      <c r="P124" s="224" t="s">
        <v>35</v>
      </c>
      <c r="Q124" s="225" t="s">
        <v>39</v>
      </c>
      <c r="R124" s="226" t="str">
        <f>IFERROR(VLOOKUP(INDEX([4]Validation!$O$11:$R$14, MATCH($Q124,[4]Validation!$M$11:$M$14,0),MATCH($P124,[4]Validation!$O$9:$R$9,0)),[4]Validation!$F$10:$G$25,2,FALSE), "")</f>
        <v>High</v>
      </c>
      <c r="S124" s="227" t="s">
        <v>820</v>
      </c>
      <c r="T124" s="226" t="str">
        <f>IFERROR(VLOOKUP(INDEX([4]Validation!$O$20:$R$23, MATCH($R124,[4]Validation!$M$20:$M$23,0),MATCH(J124,[4]Validation!$O$18:$R$18,0)),v.IPCC.risk,2,FALSE), "")</f>
        <v>Low</v>
      </c>
      <c r="U124" s="226" t="str">
        <f>IFERROR(VLOOKUP(INDEX([4]Validation!$O$20:$R$23, MATCH($R124,[4]Validation!$M$20:$M$23,0),MATCH(K124,[4]Validation!$O$18:$R$18,0)),v.IPCC.risk,2,FALSE), "")</f>
        <v>Moderate</v>
      </c>
      <c r="V124" s="226" t="str">
        <f>IFERROR(VLOOKUP(INDEX([4]Validation!$O$20:$R$23, MATCH($R124,[4]Validation!$M$20:$M$23,0),MATCH(L124,[4]Validation!$O$18:$R$18,0)),v.IPCC.risk,2,FALSE), "")</f>
        <v>Moderate</v>
      </c>
      <c r="W124" s="226" t="str">
        <f>IFERROR(VLOOKUP(INDEX([4]Validation!$O$20:$R$23, MATCH($R124,[4]Validation!$M$20:$M$23,0),MATCH(M124,[4]Validation!$O$18:$R$18,0)),v.IPCC.risk,2,FALSE), "")</f>
        <v>High</v>
      </c>
      <c r="X124" s="226" t="str">
        <f>IFERROR(VLOOKUP(INDEX([4]Validation!$O$20:$R$23, MATCH($R124,[4]Validation!$M$20:$M$23,0),MATCH(N124,[4]Validation!$O$18:$R$18,0)),v.IPCC.risk,2,FALSE), "")</f>
        <v>High</v>
      </c>
      <c r="Y124" s="226" t="s">
        <v>35</v>
      </c>
      <c r="Z124" s="227" t="s">
        <v>821</v>
      </c>
      <c r="AA124" s="226" t="s">
        <v>65</v>
      </c>
      <c r="AB124" s="228"/>
      <c r="AC124" s="216"/>
    </row>
    <row r="125" spans="1:29" ht="21" customHeight="1" x14ac:dyDescent="0.25">
      <c r="A125" s="233" t="s">
        <v>822</v>
      </c>
      <c r="B125" s="248" t="s">
        <v>497</v>
      </c>
      <c r="C125" s="235" t="s">
        <v>107</v>
      </c>
      <c r="D125" s="235" t="s">
        <v>29</v>
      </c>
      <c r="E125" s="235" t="s">
        <v>600</v>
      </c>
      <c r="F125" s="235" t="s">
        <v>31</v>
      </c>
      <c r="G125" s="236" t="s">
        <v>823</v>
      </c>
      <c r="H125" s="237" t="s">
        <v>110</v>
      </c>
      <c r="I125" s="244" t="s">
        <v>824</v>
      </c>
      <c r="J125" s="222" t="s">
        <v>34</v>
      </c>
      <c r="K125" s="222" t="s">
        <v>35</v>
      </c>
      <c r="L125" s="222" t="s">
        <v>35</v>
      </c>
      <c r="M125" s="222" t="s">
        <v>36</v>
      </c>
      <c r="N125" s="222" t="s">
        <v>36</v>
      </c>
      <c r="O125" s="240" t="s">
        <v>603</v>
      </c>
      <c r="P125" s="224" t="s">
        <v>36</v>
      </c>
      <c r="Q125" s="225" t="s">
        <v>122</v>
      </c>
      <c r="R125" s="226" t="str">
        <f>IFERROR(VLOOKUP(INDEX([3]Validation!$O$11:$R$14, MATCH($Q125,[3]Validation!$M$11:$M$14,0),MATCH($P125,[3]Validation!$O$9:$R$9,0)),[3]Validation!$F$10:$G$25,2,FALSE), "")</f>
        <v>High</v>
      </c>
      <c r="S125" s="249" t="s">
        <v>825</v>
      </c>
      <c r="T125" s="226" t="str">
        <f>IFERROR(VLOOKUP(INDEX([3]Validation!$O$20:$R$23, MATCH($R125,[3]Validation!$M$20:$M$23,0),MATCH(J125,[3]Validation!$O$18:$R$18,0)),v.IPCC.risk,2,FALSE), "")</f>
        <v>Low</v>
      </c>
      <c r="U125" s="226" t="str">
        <f>IFERROR(VLOOKUP(INDEX([3]Validation!$O$20:$R$23, MATCH($R125,[3]Validation!$M$20:$M$23,0),MATCH(K125,[3]Validation!$O$18:$R$18,0)),v.IPCC.risk,2,FALSE), "")</f>
        <v>Moderate</v>
      </c>
      <c r="V125" s="226" t="str">
        <f>IFERROR(VLOOKUP(INDEX([3]Validation!$O$20:$R$23, MATCH($R125,[3]Validation!$M$20:$M$23,0),MATCH(L125,[3]Validation!$O$18:$R$18,0)),v.IPCC.risk,2,FALSE), "")</f>
        <v>Moderate</v>
      </c>
      <c r="W125" s="226" t="str">
        <f>IFERROR(VLOOKUP(INDEX([3]Validation!$O$20:$R$23, MATCH($R125,[3]Validation!$M$20:$M$23,0),MATCH(M125,[3]Validation!$O$18:$R$18,0)),v.IPCC.risk,2,FALSE), "")</f>
        <v>High</v>
      </c>
      <c r="X125" s="226" t="str">
        <f>IFERROR(VLOOKUP(INDEX([3]Validation!$O$20:$R$23, MATCH($R125,[3]Validation!$M$20:$M$23,0),MATCH(N125,[3]Validation!$O$18:$R$18,0)),v.IPCC.risk,2,FALSE), "")</f>
        <v>High</v>
      </c>
      <c r="Y125" s="226" t="s">
        <v>35</v>
      </c>
      <c r="Z125" s="243" t="s">
        <v>826</v>
      </c>
      <c r="AA125" s="233" t="s">
        <v>43</v>
      </c>
      <c r="AB125" s="244" t="s">
        <v>44</v>
      </c>
      <c r="AC125" s="216"/>
    </row>
    <row r="126" spans="1:29" ht="21" customHeight="1" x14ac:dyDescent="0.25">
      <c r="A126" s="190" t="s">
        <v>827</v>
      </c>
      <c r="B126" s="191" t="s">
        <v>27</v>
      </c>
      <c r="C126" s="192" t="s">
        <v>107</v>
      </c>
      <c r="D126" s="192" t="s">
        <v>29</v>
      </c>
      <c r="E126" s="192" t="s">
        <v>185</v>
      </c>
      <c r="F126" s="192" t="s">
        <v>49</v>
      </c>
      <c r="G126" s="210" t="s">
        <v>828</v>
      </c>
      <c r="H126" s="193" t="s">
        <v>829</v>
      </c>
      <c r="I126" s="194"/>
      <c r="J126" s="93" t="s">
        <v>34</v>
      </c>
      <c r="K126" s="93" t="s">
        <v>35</v>
      </c>
      <c r="L126" s="93" t="s">
        <v>35</v>
      </c>
      <c r="M126" s="93" t="s">
        <v>36</v>
      </c>
      <c r="N126" s="93" t="s">
        <v>36</v>
      </c>
      <c r="O126" s="166" t="s">
        <v>830</v>
      </c>
      <c r="P126" s="5" t="s">
        <v>35</v>
      </c>
      <c r="Q126" s="7" t="s">
        <v>34</v>
      </c>
      <c r="R126" s="8" t="str">
        <f>IFERROR(VLOOKUP(INDEX([3]Validation!$O$11:$R$14, MATCH($Q126,[3]Validation!$M$11:$M$14,0),MATCH($P126,[3]Validation!$O$9:$R$9,0)),[3]Validation!$F$10:$G$25,2,FALSE), "")</f>
        <v>Moderate</v>
      </c>
      <c r="S126" s="177" t="s">
        <v>831</v>
      </c>
      <c r="T126" s="8" t="str">
        <f>IFERROR(VLOOKUP(INDEX([3]Validation!$O$20:$R$23, MATCH($R126,[3]Validation!$M$20:$M$23,0),MATCH(J126,[3]Validation!$O$18:$R$18,0)),v.IPCC.risk,2,FALSE), "")</f>
        <v>Low</v>
      </c>
      <c r="U126" s="8" t="str">
        <f>IFERROR(VLOOKUP(INDEX([3]Validation!$O$20:$R$23, MATCH($R126,[3]Validation!$M$20:$M$23,0),MATCH(K126,[3]Validation!$O$18:$R$18,0)),v.IPCC.risk,2,FALSE), "")</f>
        <v>Moderate</v>
      </c>
      <c r="V126" s="8" t="str">
        <f>IFERROR(VLOOKUP(INDEX([3]Validation!$O$20:$R$23, MATCH($R126,[3]Validation!$M$20:$M$23,0),MATCH(L126,[3]Validation!$O$18:$R$18,0)),v.IPCC.risk,2,FALSE), "")</f>
        <v>Moderate</v>
      </c>
      <c r="W126" s="8" t="str">
        <f>IFERROR(VLOOKUP(INDEX([3]Validation!$O$20:$R$23, MATCH($R126,[3]Validation!$M$20:$M$23,0),MATCH(M126,[3]Validation!$O$18:$R$18,0)),v.IPCC.risk,2,FALSE), "")</f>
        <v>High</v>
      </c>
      <c r="X126" s="8" t="str">
        <f>IFERROR(VLOOKUP(INDEX([3]Validation!$O$20:$R$23, MATCH($R126,[3]Validation!$M$20:$M$23,0),MATCH(N126,[3]Validation!$O$18:$R$18,0)),v.IPCC.risk,2,FALSE), "")</f>
        <v>High</v>
      </c>
      <c r="Y126" s="8" t="s">
        <v>35</v>
      </c>
      <c r="Z126" s="197" t="s">
        <v>832</v>
      </c>
      <c r="AA126" s="190" t="s">
        <v>43</v>
      </c>
      <c r="AB126" s="195" t="s">
        <v>833</v>
      </c>
      <c r="AC126" s="4"/>
    </row>
    <row r="127" spans="1:29" ht="21" customHeight="1" x14ac:dyDescent="0.25">
      <c r="A127" s="233" t="s">
        <v>834</v>
      </c>
      <c r="B127" s="248" t="s">
        <v>497</v>
      </c>
      <c r="C127" s="235" t="s">
        <v>184</v>
      </c>
      <c r="D127" s="235" t="s">
        <v>29</v>
      </c>
      <c r="E127" s="235" t="s">
        <v>835</v>
      </c>
      <c r="F127" s="235" t="s">
        <v>31</v>
      </c>
      <c r="G127" s="235" t="s">
        <v>836</v>
      </c>
      <c r="H127" s="237" t="s">
        <v>367</v>
      </c>
      <c r="I127" s="244" t="s">
        <v>824</v>
      </c>
      <c r="J127" s="239" t="s">
        <v>34</v>
      </c>
      <c r="K127" s="239" t="s">
        <v>35</v>
      </c>
      <c r="L127" s="239" t="s">
        <v>35</v>
      </c>
      <c r="M127" s="239" t="s">
        <v>36</v>
      </c>
      <c r="N127" s="239" t="s">
        <v>36</v>
      </c>
      <c r="O127" s="240" t="s">
        <v>837</v>
      </c>
      <c r="P127" s="241" t="s">
        <v>36</v>
      </c>
      <c r="Q127" s="241" t="s">
        <v>34</v>
      </c>
      <c r="R127" s="241" t="str">
        <f>IFERROR(VLOOKUP(INDEX([3]Validation!$O$11:$R$14, MATCH($Q127,[3]Validation!$M$11:$M$14,0),MATCH($P127,[3]Validation!$O$9:$R$9,0)),[3]Validation!$F$10:$G$25,2,FALSE), "")</f>
        <v>High</v>
      </c>
      <c r="S127" s="242" t="s">
        <v>838</v>
      </c>
      <c r="T127" s="241" t="str">
        <f>IFERROR(VLOOKUP(INDEX([3]Validation!$O$20:$R$23, MATCH($R127,[3]Validation!$M$20:$M$23,0),MATCH(J127,[3]Validation!$O$18:$R$18,0)),v.IPCC.risk,2,FALSE), "")</f>
        <v>Low</v>
      </c>
      <c r="U127" s="241" t="str">
        <f>IFERROR(VLOOKUP(INDEX([3]Validation!$O$20:$R$23, MATCH($R127,[3]Validation!$M$20:$M$23,0),MATCH(K127,[3]Validation!$O$18:$R$18,0)),v.IPCC.risk,2,FALSE), "")</f>
        <v>Moderate</v>
      </c>
      <c r="V127" s="241" t="str">
        <f>IFERROR(VLOOKUP(INDEX([3]Validation!$O$20:$R$23, MATCH($R127,[3]Validation!$M$20:$M$23,0),MATCH(L127,[3]Validation!$O$18:$R$18,0)),v.IPCC.risk,2,FALSE), "")</f>
        <v>Moderate</v>
      </c>
      <c r="W127" s="241" t="str">
        <f>IFERROR(VLOOKUP(INDEX([3]Validation!$O$20:$R$23, MATCH($R127,[3]Validation!$M$20:$M$23,0),MATCH(M127,[3]Validation!$O$18:$R$18,0)),v.IPCC.risk,2,FALSE), "")</f>
        <v>High</v>
      </c>
      <c r="X127" s="241" t="str">
        <f>IFERROR(VLOOKUP(INDEX([3]Validation!$O$20:$R$23, MATCH($R127,[3]Validation!$M$20:$M$23,0),MATCH(N127,[3]Validation!$O$18:$R$18,0)),v.IPCC.risk,2,FALSE), "")</f>
        <v>High</v>
      </c>
      <c r="Y127" s="241" t="s">
        <v>35</v>
      </c>
      <c r="Z127" s="243" t="s">
        <v>456</v>
      </c>
      <c r="AA127" s="233" t="s">
        <v>43</v>
      </c>
      <c r="AB127" s="244" t="s">
        <v>839</v>
      </c>
      <c r="AC127" s="216"/>
    </row>
    <row r="128" spans="1:29" ht="21" customHeight="1" x14ac:dyDescent="0.25">
      <c r="A128" s="233" t="s">
        <v>840</v>
      </c>
      <c r="B128" s="251" t="s">
        <v>491</v>
      </c>
      <c r="C128" s="235" t="s">
        <v>211</v>
      </c>
      <c r="D128" s="235" t="s">
        <v>29</v>
      </c>
      <c r="E128" s="235" t="s">
        <v>616</v>
      </c>
      <c r="F128" s="235" t="s">
        <v>31</v>
      </c>
      <c r="G128" s="236" t="s">
        <v>841</v>
      </c>
      <c r="H128" s="237" t="s">
        <v>842</v>
      </c>
      <c r="I128" s="238"/>
      <c r="J128" s="239" t="s">
        <v>34</v>
      </c>
      <c r="K128" s="239" t="s">
        <v>35</v>
      </c>
      <c r="L128" s="239" t="s">
        <v>35</v>
      </c>
      <c r="M128" s="239" t="s">
        <v>36</v>
      </c>
      <c r="N128" s="239" t="s">
        <v>36</v>
      </c>
      <c r="O128" s="240"/>
      <c r="P128" s="241" t="s">
        <v>35</v>
      </c>
      <c r="Q128" s="241" t="s">
        <v>122</v>
      </c>
      <c r="R128" s="241" t="str">
        <f>IFERROR(VLOOKUP(INDEX([3]Validation!$O$11:$R$14, MATCH($Q128,[3]Validation!$M$11:$M$14,0),MATCH($P128,[3]Validation!$O$9:$R$9,0)),[3]Validation!$F$10:$G$25,2,FALSE), "")</f>
        <v>Moderate</v>
      </c>
      <c r="S128" s="242" t="s">
        <v>843</v>
      </c>
      <c r="T128" s="241" t="str">
        <f>IFERROR(VLOOKUP(INDEX([3]Validation!$O$20:$R$23, MATCH($R128,[3]Validation!$M$20:$M$23,0),MATCH(J128,[3]Validation!$O$18:$R$18,0)),v.IPCC.risk,2,FALSE), "")</f>
        <v>Low</v>
      </c>
      <c r="U128" s="241" t="str">
        <f>IFERROR(VLOOKUP(INDEX([3]Validation!$O$20:$R$23, MATCH($R128,[3]Validation!$M$20:$M$23,0),MATCH(K128,[3]Validation!$O$18:$R$18,0)),v.IPCC.risk,2,FALSE), "")</f>
        <v>Moderate</v>
      </c>
      <c r="V128" s="241" t="str">
        <f>IFERROR(VLOOKUP(INDEX([3]Validation!$O$20:$R$23, MATCH($R128,[3]Validation!$M$20:$M$23,0),MATCH(L128,[3]Validation!$O$18:$R$18,0)),v.IPCC.risk,2,FALSE), "")</f>
        <v>Moderate</v>
      </c>
      <c r="W128" s="241" t="str">
        <f>IFERROR(VLOOKUP(INDEX([3]Validation!$O$20:$R$23, MATCH($R128,[3]Validation!$M$20:$M$23,0),MATCH(M128,[3]Validation!$O$18:$R$18,0)),v.IPCC.risk,2,FALSE), "")</f>
        <v>High</v>
      </c>
      <c r="X128" s="241" t="str">
        <f>IFERROR(VLOOKUP(INDEX([3]Validation!$O$20:$R$23, MATCH($R128,[3]Validation!$M$20:$M$23,0),MATCH(N128,[3]Validation!$O$18:$R$18,0)),v.IPCC.risk,2,FALSE), "")</f>
        <v>High</v>
      </c>
      <c r="Y128" s="241" t="s">
        <v>35</v>
      </c>
      <c r="Z128" s="243" t="s">
        <v>456</v>
      </c>
      <c r="AA128" s="233" t="s">
        <v>43</v>
      </c>
      <c r="AB128" s="244"/>
      <c r="AC128" s="216"/>
    </row>
    <row r="129" spans="1:29" ht="21" customHeight="1" x14ac:dyDescent="0.25">
      <c r="A129" s="190" t="s">
        <v>844</v>
      </c>
      <c r="B129" s="212" t="s">
        <v>97</v>
      </c>
      <c r="C129" s="192" t="s">
        <v>211</v>
      </c>
      <c r="D129" s="192" t="s">
        <v>29</v>
      </c>
      <c r="E129" s="192" t="s">
        <v>98</v>
      </c>
      <c r="F129" s="192" t="s">
        <v>49</v>
      </c>
      <c r="G129" s="210" t="s">
        <v>845</v>
      </c>
      <c r="H129" s="193" t="s">
        <v>846</v>
      </c>
      <c r="I129" s="195" t="s">
        <v>101</v>
      </c>
      <c r="J129" s="118" t="s">
        <v>34</v>
      </c>
      <c r="K129" s="118" t="s">
        <v>35</v>
      </c>
      <c r="L129" s="118" t="s">
        <v>35</v>
      </c>
      <c r="M129" s="118" t="s">
        <v>36</v>
      </c>
      <c r="N129" s="118" t="s">
        <v>36</v>
      </c>
      <c r="O129" s="171" t="s">
        <v>847</v>
      </c>
      <c r="P129" s="119" t="s">
        <v>36</v>
      </c>
      <c r="Q129" s="119" t="s">
        <v>34</v>
      </c>
      <c r="R129" s="119" t="str">
        <f>IFERROR(VLOOKUP(INDEX([3]Validation!$O$11:$R$14, MATCH($Q129,[3]Validation!$M$11:$M$14,0),MATCH($P129,[3]Validation!$O$9:$R$9,0)),[3]Validation!$F$10:$G$25,2,FALSE), "")</f>
        <v>High</v>
      </c>
      <c r="S129" s="176" t="s">
        <v>848</v>
      </c>
      <c r="T129" s="119" t="str">
        <f>IFERROR(VLOOKUP(INDEX([3]Validation!$O$20:$R$23, MATCH($R129,[3]Validation!$M$20:$M$23,0),MATCH(J129,[3]Validation!$O$18:$R$18,0)),v.IPCC.risk,2,FALSE), "")</f>
        <v>Low</v>
      </c>
      <c r="U129" s="119" t="str">
        <f>IFERROR(VLOOKUP(INDEX([3]Validation!$O$20:$R$23, MATCH($R129,[3]Validation!$M$20:$M$23,0),MATCH(K129,[3]Validation!$O$18:$R$18,0)),v.IPCC.risk,2,FALSE), "")</f>
        <v>Moderate</v>
      </c>
      <c r="V129" s="119" t="str">
        <f>IFERROR(VLOOKUP(INDEX([3]Validation!$O$20:$R$23, MATCH($R129,[3]Validation!$M$20:$M$23,0),MATCH(L129,[3]Validation!$O$18:$R$18,0)),v.IPCC.risk,2,FALSE), "")</f>
        <v>Moderate</v>
      </c>
      <c r="W129" s="119" t="str">
        <f>IFERROR(VLOOKUP(INDEX([3]Validation!$O$20:$R$23, MATCH($R129,[3]Validation!$M$20:$M$23,0),MATCH(M129,[3]Validation!$O$18:$R$18,0)),v.IPCC.risk,2,FALSE), "")</f>
        <v>High</v>
      </c>
      <c r="X129" s="119" t="str">
        <f>IFERROR(VLOOKUP(INDEX([3]Validation!$O$20:$R$23, MATCH($R129,[3]Validation!$M$20:$M$23,0),MATCH(N129,[3]Validation!$O$18:$R$18,0)),v.IPCC.risk,2,FALSE), "")</f>
        <v>High</v>
      </c>
      <c r="Y129" s="119" t="s">
        <v>35</v>
      </c>
      <c r="Z129" s="197" t="s">
        <v>456</v>
      </c>
      <c r="AA129" s="190" t="s">
        <v>65</v>
      </c>
      <c r="AB129" s="195" t="s">
        <v>86</v>
      </c>
      <c r="AC129" s="4"/>
    </row>
    <row r="130" spans="1:29" ht="21" customHeight="1" x14ac:dyDescent="0.25">
      <c r="A130" s="233" t="s">
        <v>849</v>
      </c>
      <c r="B130" s="250" t="s">
        <v>599</v>
      </c>
      <c r="C130" s="235" t="s">
        <v>28</v>
      </c>
      <c r="D130" s="235" t="s">
        <v>29</v>
      </c>
      <c r="E130" s="235" t="s">
        <v>600</v>
      </c>
      <c r="F130" s="235" t="s">
        <v>31</v>
      </c>
      <c r="G130" s="236" t="s">
        <v>850</v>
      </c>
      <c r="H130" s="237" t="s">
        <v>851</v>
      </c>
      <c r="I130" s="238"/>
      <c r="J130" s="239" t="s">
        <v>34</v>
      </c>
      <c r="K130" s="239" t="s">
        <v>35</v>
      </c>
      <c r="L130" s="239" t="s">
        <v>35</v>
      </c>
      <c r="M130" s="239" t="s">
        <v>36</v>
      </c>
      <c r="N130" s="239" t="s">
        <v>36</v>
      </c>
      <c r="O130" s="240" t="s">
        <v>852</v>
      </c>
      <c r="P130" s="241" t="s">
        <v>36</v>
      </c>
      <c r="Q130" s="241" t="s">
        <v>34</v>
      </c>
      <c r="R130" s="241" t="str">
        <f>IFERROR(VLOOKUP(INDEX([3]Validation!$O$11:$R$14, MATCH($Q130,[3]Validation!$M$11:$M$14,0),MATCH($P130,[3]Validation!$O$9:$R$9,0)),[3]Validation!$F$10:$G$25,2,FALSE), "")</f>
        <v>High</v>
      </c>
      <c r="S130" s="242"/>
      <c r="T130" s="241" t="str">
        <f>IFERROR(VLOOKUP(INDEX([3]Validation!$O$20:$R$23, MATCH($R130,[3]Validation!$M$20:$M$23,0),MATCH(J130,[3]Validation!$O$18:$R$18,0)),v.IPCC.risk,2,FALSE), "")</f>
        <v>Low</v>
      </c>
      <c r="U130" s="241" t="str">
        <f>IFERROR(VLOOKUP(INDEX([3]Validation!$O$20:$R$23, MATCH($R130,[3]Validation!$M$20:$M$23,0),MATCH(K130,[3]Validation!$O$18:$R$18,0)),v.IPCC.risk,2,FALSE), "")</f>
        <v>Moderate</v>
      </c>
      <c r="V130" s="241" t="str">
        <f>IFERROR(VLOOKUP(INDEX([3]Validation!$O$20:$R$23, MATCH($R130,[3]Validation!$M$20:$M$23,0),MATCH(L130,[3]Validation!$O$18:$R$18,0)),v.IPCC.risk,2,FALSE), "")</f>
        <v>Moderate</v>
      </c>
      <c r="W130" s="241" t="str">
        <f>IFERROR(VLOOKUP(INDEX([3]Validation!$O$20:$R$23, MATCH($R130,[3]Validation!$M$20:$M$23,0),MATCH(M130,[3]Validation!$O$18:$R$18,0)),v.IPCC.risk,2,FALSE), "")</f>
        <v>High</v>
      </c>
      <c r="X130" s="241" t="str">
        <f>IFERROR(VLOOKUP(INDEX([3]Validation!$O$20:$R$23, MATCH($R130,[3]Validation!$M$20:$M$23,0),MATCH(N130,[3]Validation!$O$18:$R$18,0)),v.IPCC.risk,2,FALSE), "")</f>
        <v>High</v>
      </c>
      <c r="Y130" s="241" t="s">
        <v>35</v>
      </c>
      <c r="Z130" s="243" t="s">
        <v>456</v>
      </c>
      <c r="AA130" s="233" t="s">
        <v>43</v>
      </c>
      <c r="AB130" s="244"/>
      <c r="AC130" s="216"/>
    </row>
    <row r="131" spans="1:29" ht="21" customHeight="1" x14ac:dyDescent="0.25">
      <c r="A131" s="217" t="s">
        <v>853</v>
      </c>
      <c r="B131" s="229" t="s">
        <v>68</v>
      </c>
      <c r="C131" s="219" t="s">
        <v>483</v>
      </c>
      <c r="D131" s="219" t="s">
        <v>90</v>
      </c>
      <c r="E131" s="219"/>
      <c r="F131" s="219" t="s">
        <v>31</v>
      </c>
      <c r="G131" s="220" t="s">
        <v>854</v>
      </c>
      <c r="H131" s="231" t="s">
        <v>855</v>
      </c>
      <c r="I131" s="221"/>
      <c r="J131" s="222" t="s">
        <v>34</v>
      </c>
      <c r="K131" s="222" t="s">
        <v>35</v>
      </c>
      <c r="L131" s="222" t="s">
        <v>35</v>
      </c>
      <c r="M131" s="222" t="s">
        <v>36</v>
      </c>
      <c r="N131" s="222" t="s">
        <v>36</v>
      </c>
      <c r="O131" s="223" t="s">
        <v>856</v>
      </c>
      <c r="P131" s="224" t="s">
        <v>35</v>
      </c>
      <c r="Q131" s="225" t="s">
        <v>34</v>
      </c>
      <c r="R131" s="226" t="str">
        <f>IFERROR(VLOOKUP(INDEX([4]Validation!$O$11:$R$14, MATCH($Q131,[4]Validation!$M$11:$M$14,0),MATCH($P131,[4]Validation!$O$9:$R$9,0)),[4]Validation!$F$10:$G$25,2,FALSE), "")</f>
        <v>Moderate</v>
      </c>
      <c r="S131" s="227" t="s">
        <v>857</v>
      </c>
      <c r="T131" s="226" t="str">
        <f>IFERROR(VLOOKUP(INDEX([4]Validation!$O$20:$R$23, MATCH($R131,[4]Validation!$M$20:$M$23,0),MATCH(J131,[4]Validation!$O$18:$R$18,0)),v.IPCC.risk,2,FALSE), "")</f>
        <v>Low</v>
      </c>
      <c r="U131" s="226" t="str">
        <f>IFERROR(VLOOKUP(INDEX([4]Validation!$O$20:$R$23, MATCH($R131,[4]Validation!$M$20:$M$23,0),MATCH(K131,[4]Validation!$O$18:$R$18,0)),v.IPCC.risk,2,FALSE), "")</f>
        <v>Moderate</v>
      </c>
      <c r="V131" s="226" t="str">
        <f>IFERROR(VLOOKUP(INDEX([4]Validation!$O$20:$R$23, MATCH($R131,[4]Validation!$M$20:$M$23,0),MATCH(L131,[4]Validation!$O$18:$R$18,0)),v.IPCC.risk,2,FALSE), "")</f>
        <v>Moderate</v>
      </c>
      <c r="W131" s="226" t="str">
        <f>IFERROR(VLOOKUP(INDEX([4]Validation!$O$20:$R$23, MATCH($R131,[4]Validation!$M$20:$M$23,0),MATCH(M131,[4]Validation!$O$18:$R$18,0)),v.IPCC.risk,2,FALSE), "")</f>
        <v>High</v>
      </c>
      <c r="X131" s="226" t="str">
        <f>IFERROR(VLOOKUP(INDEX([4]Validation!$O$20:$R$23, MATCH($R131,[4]Validation!$M$20:$M$23,0),MATCH(N131,[4]Validation!$O$18:$R$18,0)),v.IPCC.risk,2,FALSE), "")</f>
        <v>High</v>
      </c>
      <c r="Y131" s="226" t="s">
        <v>35</v>
      </c>
      <c r="Z131" s="227" t="s">
        <v>858</v>
      </c>
      <c r="AA131" s="226" t="s">
        <v>65</v>
      </c>
      <c r="AB131" s="228"/>
      <c r="AC131" s="216"/>
    </row>
    <row r="132" spans="1:29" ht="21" customHeight="1" x14ac:dyDescent="0.25">
      <c r="A132" s="217" t="s">
        <v>859</v>
      </c>
      <c r="B132" s="229" t="s">
        <v>46</v>
      </c>
      <c r="C132" s="219" t="s">
        <v>483</v>
      </c>
      <c r="D132" s="219" t="s">
        <v>90</v>
      </c>
      <c r="E132" s="219"/>
      <c r="F132" s="219" t="s">
        <v>31</v>
      </c>
      <c r="G132" s="220" t="s">
        <v>860</v>
      </c>
      <c r="H132" s="221" t="s">
        <v>861</v>
      </c>
      <c r="I132" s="221"/>
      <c r="J132" s="222" t="s">
        <v>34</v>
      </c>
      <c r="K132" s="222" t="s">
        <v>35</v>
      </c>
      <c r="L132" s="222" t="s">
        <v>35</v>
      </c>
      <c r="M132" s="222" t="s">
        <v>36</v>
      </c>
      <c r="N132" s="222" t="s">
        <v>36</v>
      </c>
      <c r="O132" s="223" t="s">
        <v>862</v>
      </c>
      <c r="P132" s="224" t="s">
        <v>35</v>
      </c>
      <c r="Q132" s="225" t="s">
        <v>122</v>
      </c>
      <c r="R132" s="226" t="str">
        <f>IFERROR(VLOOKUP(INDEX([4]Validation!$O$11:$R$14, MATCH($Q132,[4]Validation!$M$11:$M$14,0),MATCH($P132,[4]Validation!$O$9:$R$9,0)),[4]Validation!$F$10:$G$25,2,FALSE), "")</f>
        <v>Moderate</v>
      </c>
      <c r="S132" s="227" t="s">
        <v>863</v>
      </c>
      <c r="T132" s="226" t="str">
        <f>IFERROR(VLOOKUP(INDEX([4]Validation!$O$20:$R$23, MATCH($R132,[4]Validation!$M$20:$M$23,0),MATCH(J132,[4]Validation!$O$18:$R$18,0)),v.IPCC.risk,2,FALSE), "")</f>
        <v>Low</v>
      </c>
      <c r="U132" s="226" t="str">
        <f>IFERROR(VLOOKUP(INDEX([4]Validation!$O$20:$R$23, MATCH($R132,[4]Validation!$M$20:$M$23,0),MATCH(K132,[4]Validation!$O$18:$R$18,0)),v.IPCC.risk,2,FALSE), "")</f>
        <v>Moderate</v>
      </c>
      <c r="V132" s="226" t="str">
        <f>IFERROR(VLOOKUP(INDEX([4]Validation!$O$20:$R$23, MATCH($R132,[4]Validation!$M$20:$M$23,0),MATCH(L132,[4]Validation!$O$18:$R$18,0)),v.IPCC.risk,2,FALSE), "")</f>
        <v>Moderate</v>
      </c>
      <c r="W132" s="226" t="str">
        <f>IFERROR(VLOOKUP(INDEX([4]Validation!$O$20:$R$23, MATCH($R132,[4]Validation!$M$20:$M$23,0),MATCH(M132,[4]Validation!$O$18:$R$18,0)),v.IPCC.risk,2,FALSE), "")</f>
        <v>High</v>
      </c>
      <c r="X132" s="226" t="str">
        <f>IFERROR(VLOOKUP(INDEX([4]Validation!$O$20:$R$23, MATCH($R132,[4]Validation!$M$20:$M$23,0),MATCH(N132,[4]Validation!$O$18:$R$18,0)),v.IPCC.risk,2,FALSE), "")</f>
        <v>High</v>
      </c>
      <c r="Y132" s="226" t="s">
        <v>35</v>
      </c>
      <c r="Z132" s="227" t="s">
        <v>858</v>
      </c>
      <c r="AA132" s="226" t="s">
        <v>65</v>
      </c>
      <c r="AB132" s="228"/>
      <c r="AC132" s="216"/>
    </row>
    <row r="133" spans="1:29" ht="21" customHeight="1" x14ac:dyDescent="0.25">
      <c r="A133" s="217" t="s">
        <v>864</v>
      </c>
      <c r="B133" s="283" t="s">
        <v>150</v>
      </c>
      <c r="C133" s="219" t="s">
        <v>483</v>
      </c>
      <c r="D133" s="219" t="s">
        <v>90</v>
      </c>
      <c r="E133" s="219"/>
      <c r="F133" s="219" t="s">
        <v>31</v>
      </c>
      <c r="G133" s="220" t="s">
        <v>865</v>
      </c>
      <c r="H133" s="221" t="s">
        <v>866</v>
      </c>
      <c r="I133" s="221"/>
      <c r="J133" s="222" t="s">
        <v>34</v>
      </c>
      <c r="K133" s="222" t="s">
        <v>35</v>
      </c>
      <c r="L133" s="222" t="s">
        <v>35</v>
      </c>
      <c r="M133" s="222" t="s">
        <v>36</v>
      </c>
      <c r="N133" s="222" t="s">
        <v>36</v>
      </c>
      <c r="O133" s="223" t="s">
        <v>867</v>
      </c>
      <c r="P133" s="224" t="s">
        <v>35</v>
      </c>
      <c r="Q133" s="225" t="s">
        <v>122</v>
      </c>
      <c r="R133" s="226" t="str">
        <f>IFERROR(VLOOKUP(INDEX([4]Validation!$O$11:$R$14, MATCH($Q133,[4]Validation!$M$11:$M$14,0),MATCH($P133,[4]Validation!$O$9:$R$9,0)),[4]Validation!$F$10:$G$25,2,FALSE), "")</f>
        <v>Moderate</v>
      </c>
      <c r="S133" s="227" t="s">
        <v>868</v>
      </c>
      <c r="T133" s="226" t="str">
        <f>IFERROR(VLOOKUP(INDEX([4]Validation!$O$20:$R$23, MATCH($R133,[4]Validation!$M$20:$M$23,0),MATCH(J133,[4]Validation!$O$18:$R$18,0)),v.IPCC.risk,2,FALSE), "")</f>
        <v>Low</v>
      </c>
      <c r="U133" s="226" t="str">
        <f>IFERROR(VLOOKUP(INDEX([4]Validation!$O$20:$R$23, MATCH($R133,[4]Validation!$M$20:$M$23,0),MATCH(K133,[4]Validation!$O$18:$R$18,0)),v.IPCC.risk,2,FALSE), "")</f>
        <v>Moderate</v>
      </c>
      <c r="V133" s="226" t="str">
        <f>IFERROR(VLOOKUP(INDEX([4]Validation!$O$20:$R$23, MATCH($R133,[4]Validation!$M$20:$M$23,0),MATCH(L133,[4]Validation!$O$18:$R$18,0)),v.IPCC.risk,2,FALSE), "")</f>
        <v>Moderate</v>
      </c>
      <c r="W133" s="226" t="str">
        <f>IFERROR(VLOOKUP(INDEX([4]Validation!$O$20:$R$23, MATCH($R133,[4]Validation!$M$20:$M$23,0),MATCH(M133,[4]Validation!$O$18:$R$18,0)),v.IPCC.risk,2,FALSE), "")</f>
        <v>High</v>
      </c>
      <c r="X133" s="226" t="str">
        <f>IFERROR(VLOOKUP(INDEX([4]Validation!$O$20:$R$23, MATCH($R133,[4]Validation!$M$20:$M$23,0),MATCH(N133,[4]Validation!$O$18:$R$18,0)),v.IPCC.risk,2,FALSE), "")</f>
        <v>High</v>
      </c>
      <c r="Y133" s="226" t="s">
        <v>35</v>
      </c>
      <c r="Z133" s="227" t="s">
        <v>858</v>
      </c>
      <c r="AA133" s="226" t="s">
        <v>65</v>
      </c>
      <c r="AB133" s="228"/>
      <c r="AC133" s="216"/>
    </row>
    <row r="134" spans="1:29" ht="21" customHeight="1" x14ac:dyDescent="0.25">
      <c r="A134" s="217" t="s">
        <v>869</v>
      </c>
      <c r="B134" s="218" t="s">
        <v>150</v>
      </c>
      <c r="C134" s="219" t="s">
        <v>870</v>
      </c>
      <c r="D134" s="219" t="s">
        <v>90</v>
      </c>
      <c r="E134" s="219"/>
      <c r="F134" s="219" t="s">
        <v>31</v>
      </c>
      <c r="G134" s="220" t="s">
        <v>871</v>
      </c>
      <c r="H134" s="221" t="s">
        <v>871</v>
      </c>
      <c r="I134" s="221"/>
      <c r="J134" s="222" t="s">
        <v>34</v>
      </c>
      <c r="K134" s="222" t="s">
        <v>35</v>
      </c>
      <c r="L134" s="222" t="s">
        <v>35</v>
      </c>
      <c r="M134" s="222" t="s">
        <v>36</v>
      </c>
      <c r="N134" s="222" t="s">
        <v>36</v>
      </c>
      <c r="O134" s="223" t="s">
        <v>872</v>
      </c>
      <c r="P134" s="224" t="s">
        <v>36</v>
      </c>
      <c r="Q134" s="225" t="s">
        <v>34</v>
      </c>
      <c r="R134" s="226" t="str">
        <f>IFERROR(VLOOKUP(INDEX([4]Validation!$O$11:$R$14, MATCH($Q134,[4]Validation!$M$11:$M$14,0),MATCH($P134,[4]Validation!$O$9:$R$9,0)),[4]Validation!$F$10:$G$25,2,FALSE), "")</f>
        <v>High</v>
      </c>
      <c r="S134" s="227" t="s">
        <v>559</v>
      </c>
      <c r="T134" s="226" t="str">
        <f>IFERROR(VLOOKUP(INDEX([4]Validation!$O$20:$R$23, MATCH($R134,[4]Validation!$M$20:$M$23,0),MATCH(J134,[4]Validation!$O$18:$R$18,0)),v.IPCC.risk,2,FALSE), "")</f>
        <v>Low</v>
      </c>
      <c r="U134" s="226" t="str">
        <f>IFERROR(VLOOKUP(INDEX([4]Validation!$O$20:$R$23, MATCH($R134,[4]Validation!$M$20:$M$23,0),MATCH(K134,[4]Validation!$O$18:$R$18,0)),v.IPCC.risk,2,FALSE), "")</f>
        <v>Moderate</v>
      </c>
      <c r="V134" s="226" t="str">
        <f>IFERROR(VLOOKUP(INDEX([4]Validation!$O$20:$R$23, MATCH($R134,[4]Validation!$M$20:$M$23,0),MATCH(L134,[4]Validation!$O$18:$R$18,0)),v.IPCC.risk,2,FALSE), "")</f>
        <v>Moderate</v>
      </c>
      <c r="W134" s="226" t="str">
        <f>IFERROR(VLOOKUP(INDEX([4]Validation!$O$20:$R$23, MATCH($R134,[4]Validation!$M$20:$M$23,0),MATCH(M134,[4]Validation!$O$18:$R$18,0)),v.IPCC.risk,2,FALSE), "")</f>
        <v>High</v>
      </c>
      <c r="X134" s="226" t="str">
        <f>IFERROR(VLOOKUP(INDEX([4]Validation!$O$20:$R$23, MATCH($R134,[4]Validation!$M$20:$M$23,0),MATCH(N134,[4]Validation!$O$18:$R$18,0)),v.IPCC.risk,2,FALSE), "")</f>
        <v>High</v>
      </c>
      <c r="Y134" s="226" t="s">
        <v>35</v>
      </c>
      <c r="Z134" s="227" t="s">
        <v>873</v>
      </c>
      <c r="AA134" s="226" t="s">
        <v>65</v>
      </c>
      <c r="AB134" s="228"/>
      <c r="AC134" s="216"/>
    </row>
    <row r="135" spans="1:29" ht="21" customHeight="1" x14ac:dyDescent="0.25">
      <c r="A135" s="217" t="s">
        <v>874</v>
      </c>
      <c r="B135" s="229" t="s">
        <v>57</v>
      </c>
      <c r="C135" s="219" t="s">
        <v>732</v>
      </c>
      <c r="D135" s="219" t="s">
        <v>90</v>
      </c>
      <c r="E135" s="219"/>
      <c r="F135" s="219" t="s">
        <v>31</v>
      </c>
      <c r="G135" s="220" t="s">
        <v>875</v>
      </c>
      <c r="H135" s="221"/>
      <c r="I135" s="221"/>
      <c r="J135" s="222" t="s">
        <v>34</v>
      </c>
      <c r="K135" s="222" t="s">
        <v>35</v>
      </c>
      <c r="L135" s="222" t="s">
        <v>35</v>
      </c>
      <c r="M135" s="222" t="s">
        <v>35</v>
      </c>
      <c r="N135" s="222" t="s">
        <v>36</v>
      </c>
      <c r="O135" s="230" t="s">
        <v>876</v>
      </c>
      <c r="P135" s="224" t="s">
        <v>35</v>
      </c>
      <c r="Q135" s="225" t="s">
        <v>122</v>
      </c>
      <c r="R135" s="226" t="str">
        <f>IFERROR(VLOOKUP(INDEX([4]Validation!$O$11:$R$14, MATCH($Q135,[4]Validation!$M$11:$M$14,0),MATCH($P135,[4]Validation!$O$9:$R$9,0)),[4]Validation!$F$10:$G$25,2,FALSE), "")</f>
        <v>Moderate</v>
      </c>
      <c r="S135" s="227" t="s">
        <v>877</v>
      </c>
      <c r="T135" s="226" t="str">
        <f>IFERROR(VLOOKUP(INDEX([4]Validation!$O$20:$R$23, MATCH($R135,[4]Validation!$M$20:$M$23,0),MATCH(J135,[4]Validation!$O$18:$R$18,0)),v.IPCC.risk,2,FALSE), "")</f>
        <v>Low</v>
      </c>
      <c r="U135" s="226" t="str">
        <f>IFERROR(VLOOKUP(INDEX([4]Validation!$O$20:$R$23, MATCH($R135,[4]Validation!$M$20:$M$23,0),MATCH(K135,[4]Validation!$O$18:$R$18,0)),v.IPCC.risk,2,FALSE), "")</f>
        <v>Moderate</v>
      </c>
      <c r="V135" s="226" t="str">
        <f>IFERROR(VLOOKUP(INDEX([4]Validation!$O$20:$R$23, MATCH($R135,[4]Validation!$M$20:$M$23,0),MATCH(L135,[4]Validation!$O$18:$R$18,0)),v.IPCC.risk,2,FALSE), "")</f>
        <v>Moderate</v>
      </c>
      <c r="W135" s="226" t="str">
        <f>IFERROR(VLOOKUP(INDEX([4]Validation!$O$20:$R$23, MATCH($R135,[4]Validation!$M$20:$M$23,0),MATCH(M135,[4]Validation!$O$18:$R$18,0)),v.IPCC.risk,2,FALSE), "")</f>
        <v>Moderate</v>
      </c>
      <c r="X135" s="226" t="str">
        <f>IFERROR(VLOOKUP(INDEX([4]Validation!$O$20:$R$23, MATCH($R135,[4]Validation!$M$20:$M$23,0),MATCH(N135,[4]Validation!$O$18:$R$18,0)),v.IPCC.risk,2,FALSE), "")</f>
        <v>High</v>
      </c>
      <c r="Y135" s="226" t="s">
        <v>35</v>
      </c>
      <c r="Z135" s="227" t="s">
        <v>738</v>
      </c>
      <c r="AA135" s="226" t="s">
        <v>65</v>
      </c>
      <c r="AB135" s="228"/>
      <c r="AC135" s="216"/>
    </row>
    <row r="136" spans="1:29" ht="21" customHeight="1" x14ac:dyDescent="0.25">
      <c r="A136" s="190" t="s">
        <v>878</v>
      </c>
      <c r="B136" s="196" t="s">
        <v>647</v>
      </c>
      <c r="C136" s="192" t="s">
        <v>184</v>
      </c>
      <c r="D136" s="192" t="s">
        <v>29</v>
      </c>
      <c r="E136" s="192" t="s">
        <v>879</v>
      </c>
      <c r="F136" s="192" t="s">
        <v>49</v>
      </c>
      <c r="G136" s="192" t="s">
        <v>880</v>
      </c>
      <c r="H136" s="193" t="s">
        <v>881</v>
      </c>
      <c r="I136" s="195"/>
      <c r="J136" s="118" t="s">
        <v>34</v>
      </c>
      <c r="K136" s="118" t="s">
        <v>35</v>
      </c>
      <c r="L136" s="118" t="s">
        <v>35</v>
      </c>
      <c r="M136" s="118" t="s">
        <v>35</v>
      </c>
      <c r="N136" s="118" t="s">
        <v>36</v>
      </c>
      <c r="O136" s="171" t="s">
        <v>882</v>
      </c>
      <c r="P136" s="119" t="s">
        <v>35</v>
      </c>
      <c r="Q136" s="119" t="s">
        <v>34</v>
      </c>
      <c r="R136" s="119" t="str">
        <f>IFERROR(VLOOKUP(INDEX([3]Validation!$O$11:$R$14, MATCH($Q136,[3]Validation!$M$11:$M$14,0),MATCH($P136,[3]Validation!$O$9:$R$9,0)),[3]Validation!$F$10:$G$25,2,FALSE), "")</f>
        <v>Moderate</v>
      </c>
      <c r="S136" s="176" t="s">
        <v>883</v>
      </c>
      <c r="T136" s="119" t="str">
        <f>IFERROR(VLOOKUP(INDEX([3]Validation!$O$20:$R$23, MATCH($R136,[3]Validation!$M$20:$M$23,0),MATCH(J136,[3]Validation!$O$18:$R$18,0)),v.IPCC.risk,2,FALSE), "")</f>
        <v>Low</v>
      </c>
      <c r="U136" s="119" t="str">
        <f>IFERROR(VLOOKUP(INDEX([3]Validation!$O$20:$R$23, MATCH($R136,[3]Validation!$M$20:$M$23,0),MATCH(K136,[3]Validation!$O$18:$R$18,0)),v.IPCC.risk,2,FALSE), "")</f>
        <v>Moderate</v>
      </c>
      <c r="V136" s="119" t="str">
        <f>IFERROR(VLOOKUP(INDEX([3]Validation!$O$20:$R$23, MATCH($R136,[3]Validation!$M$20:$M$23,0),MATCH(L136,[3]Validation!$O$18:$R$18,0)),v.IPCC.risk,2,FALSE), "")</f>
        <v>Moderate</v>
      </c>
      <c r="W136" s="119" t="str">
        <f>IFERROR(VLOOKUP(INDEX([3]Validation!$O$20:$R$23, MATCH($R136,[3]Validation!$M$20:$M$23,0),MATCH(M136,[3]Validation!$O$18:$R$18,0)),v.IPCC.risk,2,FALSE), "")</f>
        <v>Moderate</v>
      </c>
      <c r="X136" s="119" t="str">
        <f>IFERROR(VLOOKUP(INDEX([3]Validation!$O$20:$R$23, MATCH($R136,[3]Validation!$M$20:$M$23,0),MATCH(N136,[3]Validation!$O$18:$R$18,0)),v.IPCC.risk,2,FALSE), "")</f>
        <v>High</v>
      </c>
      <c r="Y136" s="119" t="s">
        <v>35</v>
      </c>
      <c r="Z136" s="197" t="s">
        <v>884</v>
      </c>
      <c r="AA136" s="190" t="s">
        <v>43</v>
      </c>
      <c r="AB136" s="195" t="s">
        <v>839</v>
      </c>
      <c r="AC136" s="4"/>
    </row>
    <row r="137" spans="1:29" ht="21" customHeight="1" x14ac:dyDescent="0.25">
      <c r="A137" s="271" t="s">
        <v>885</v>
      </c>
      <c r="B137" s="272" t="s">
        <v>150</v>
      </c>
      <c r="C137" s="273" t="s">
        <v>710</v>
      </c>
      <c r="D137" s="273" t="s">
        <v>444</v>
      </c>
      <c r="E137" s="273"/>
      <c r="F137" s="273" t="s">
        <v>31</v>
      </c>
      <c r="G137" s="274" t="s">
        <v>886</v>
      </c>
      <c r="H137" s="275" t="s">
        <v>887</v>
      </c>
      <c r="I137" s="275" t="s">
        <v>888</v>
      </c>
      <c r="J137" s="222" t="s">
        <v>34</v>
      </c>
      <c r="K137" s="222" t="s">
        <v>35</v>
      </c>
      <c r="L137" s="222" t="s">
        <v>35</v>
      </c>
      <c r="M137" s="222" t="s">
        <v>35</v>
      </c>
      <c r="N137" s="222" t="s">
        <v>36</v>
      </c>
      <c r="O137" s="265" t="s">
        <v>889</v>
      </c>
      <c r="P137" s="224" t="s">
        <v>36</v>
      </c>
      <c r="Q137" s="225" t="s">
        <v>34</v>
      </c>
      <c r="R137" s="226" t="str">
        <f>IFERROR(VLOOKUP(INDEX([5]Validation!$O$11:$R$14, MATCH($Q137,[5]Validation!$M$11:$M$14,0),MATCH($P137,[5]Validation!$O$9:$R$9,0)),[5]Validation!$F$10:$G$25,2,FALSE), "")</f>
        <v>High</v>
      </c>
      <c r="S137" s="228" t="s">
        <v>890</v>
      </c>
      <c r="T137" s="226" t="str">
        <f>IFERROR(VLOOKUP(INDEX(Validation!$O$20:$R$23, MATCH($R137, Validation!$M$20:$M$23,0),MATCH($J137, Validation!$O$18:$R$18,0)),v.IPCC.risk,2,FALSE), "")</f>
        <v>Low</v>
      </c>
      <c r="U137" s="226" t="str">
        <f>IFERROR(VLOOKUP(INDEX([5]Validation!$O$20:$R$23, MATCH($R137,[5]Validation!$M$20:$M$23,0),MATCH(K137,[5]Validation!$O$18:$R$18,0)),v.IPCC.risk,2,FALSE), "")</f>
        <v>Moderate</v>
      </c>
      <c r="V137" s="226" t="str">
        <f>IFERROR(VLOOKUP(INDEX([5]Validation!$O$20:$R$23, MATCH($R137,[5]Validation!$M$20:$M$23,0),MATCH(L137,[5]Validation!$O$18:$R$18,0)),v.IPCC.risk,2,FALSE), "")</f>
        <v>Moderate</v>
      </c>
      <c r="W137" s="226" t="str">
        <f>IFERROR(VLOOKUP(INDEX([5]Validation!$O$20:$R$23, MATCH($R137,[5]Validation!$M$20:$M$23,0),MATCH(M137,[5]Validation!$O$18:$R$18,0)),v.IPCC.risk,2,FALSE), "")</f>
        <v>Moderate</v>
      </c>
      <c r="X137" s="226" t="str">
        <f>IFERROR(VLOOKUP(INDEX([5]Validation!$O$20:$R$23, MATCH($R137,[5]Validation!$M$20:$M$23,0),MATCH(N137,[5]Validation!$O$18:$R$18,0)),v.IPCC.risk,2,FALSE), "")</f>
        <v>High</v>
      </c>
      <c r="Y137" s="226" t="s">
        <v>35</v>
      </c>
      <c r="Z137" s="277" t="s">
        <v>891</v>
      </c>
      <c r="AA137" s="226" t="s">
        <v>43</v>
      </c>
      <c r="AB137" s="228" t="s">
        <v>892</v>
      </c>
      <c r="AC137" s="216"/>
    </row>
    <row r="138" spans="1:29" ht="21" customHeight="1" x14ac:dyDescent="0.25">
      <c r="A138" s="271" t="s">
        <v>893</v>
      </c>
      <c r="B138" s="272" t="s">
        <v>623</v>
      </c>
      <c r="C138" s="273" t="s">
        <v>768</v>
      </c>
      <c r="D138" s="273" t="s">
        <v>444</v>
      </c>
      <c r="E138" s="273"/>
      <c r="F138" s="273" t="s">
        <v>31</v>
      </c>
      <c r="G138" s="274" t="s">
        <v>894</v>
      </c>
      <c r="H138" s="275"/>
      <c r="I138" s="275"/>
      <c r="J138" s="222" t="s">
        <v>34</v>
      </c>
      <c r="K138" s="222" t="s">
        <v>34</v>
      </c>
      <c r="L138" s="222" t="s">
        <v>35</v>
      </c>
      <c r="M138" s="222" t="s">
        <v>35</v>
      </c>
      <c r="N138" s="222" t="s">
        <v>36</v>
      </c>
      <c r="O138" s="265" t="s">
        <v>770</v>
      </c>
      <c r="P138" s="224" t="s">
        <v>36</v>
      </c>
      <c r="Q138" s="225" t="s">
        <v>34</v>
      </c>
      <c r="R138" s="226" t="str">
        <f>IFERROR(VLOOKUP(INDEX([5]Validation!$O$11:$R$14, MATCH($Q138,[5]Validation!$M$11:$M$14,0),MATCH($P138,[5]Validation!$O$9:$R$9,0)),[5]Validation!$F$10:$G$25,2,FALSE), "")</f>
        <v>High</v>
      </c>
      <c r="S138" s="228" t="s">
        <v>771</v>
      </c>
      <c r="T138" s="226" t="str">
        <f>IFERROR(VLOOKUP(INDEX([5]Validation!$O$20:$R$23, MATCH($R138,[5]Validation!$M$20:$M$23,0),MATCH(J138,[5]Validation!$O$18:$R$18,0)),v.IPCC.risk,2,FALSE), "")</f>
        <v>Low</v>
      </c>
      <c r="U138" s="226" t="str">
        <f>IFERROR(VLOOKUP(INDEX([5]Validation!$O$20:$R$23, MATCH($R138,[5]Validation!$M$20:$M$23,0),MATCH(K138,[5]Validation!$O$18:$R$18,0)),v.IPCC.risk,2,FALSE), "")</f>
        <v>Low</v>
      </c>
      <c r="V138" s="226" t="str">
        <f>IFERROR(VLOOKUP(INDEX([5]Validation!$O$20:$R$23, MATCH($R138,[5]Validation!$M$20:$M$23,0),MATCH(L138,[5]Validation!$O$18:$R$18,0)),v.IPCC.risk,2,FALSE), "")</f>
        <v>Moderate</v>
      </c>
      <c r="W138" s="226" t="str">
        <f>IFERROR(VLOOKUP(INDEX([5]Validation!$O$20:$R$23, MATCH($R138,[5]Validation!$M$20:$M$23,0),MATCH(M138,[5]Validation!$O$18:$R$18,0)),v.IPCC.risk,2,FALSE), "")</f>
        <v>Moderate</v>
      </c>
      <c r="X138" s="226" t="str">
        <f>IFERROR(VLOOKUP(INDEX([5]Validation!$O$20:$R$23, MATCH($R138,[5]Validation!$M$20:$M$23,0),MATCH(N138,[5]Validation!$O$18:$R$18,0)),v.IPCC.risk,2,FALSE), "")</f>
        <v>High</v>
      </c>
      <c r="Y138" s="226" t="s">
        <v>35</v>
      </c>
      <c r="Z138" s="228" t="s">
        <v>772</v>
      </c>
      <c r="AA138" s="226" t="s">
        <v>43</v>
      </c>
      <c r="AB138" s="228" t="s">
        <v>773</v>
      </c>
      <c r="AC138" s="216"/>
    </row>
    <row r="139" spans="1:29" ht="21" customHeight="1" x14ac:dyDescent="0.25">
      <c r="A139" s="271" t="s">
        <v>895</v>
      </c>
      <c r="B139" s="279" t="s">
        <v>68</v>
      </c>
      <c r="C139" s="273" t="s">
        <v>768</v>
      </c>
      <c r="D139" s="273" t="s">
        <v>444</v>
      </c>
      <c r="E139" s="273"/>
      <c r="F139" s="273" t="s">
        <v>31</v>
      </c>
      <c r="G139" s="274" t="s">
        <v>896</v>
      </c>
      <c r="H139" s="275"/>
      <c r="I139" s="275"/>
      <c r="J139" s="222" t="s">
        <v>34</v>
      </c>
      <c r="K139" s="222" t="s">
        <v>34</v>
      </c>
      <c r="L139" s="222" t="s">
        <v>35</v>
      </c>
      <c r="M139" s="222" t="s">
        <v>35</v>
      </c>
      <c r="N139" s="222" t="s">
        <v>36</v>
      </c>
      <c r="O139" s="265" t="s">
        <v>770</v>
      </c>
      <c r="P139" s="224" t="s">
        <v>36</v>
      </c>
      <c r="Q139" s="225" t="s">
        <v>34</v>
      </c>
      <c r="R139" s="226" t="str">
        <f>IFERROR(VLOOKUP(INDEX([5]Validation!$O$11:$R$14, MATCH($Q139,[5]Validation!$M$11:$M$14,0),MATCH($P139,[5]Validation!$O$9:$R$9,0)),[5]Validation!$F$10:$G$25,2,FALSE), "")</f>
        <v>High</v>
      </c>
      <c r="S139" s="228" t="s">
        <v>771</v>
      </c>
      <c r="T139" s="226" t="str">
        <f>IFERROR(VLOOKUP(INDEX([5]Validation!$O$20:$R$23, MATCH($R139,[5]Validation!$M$20:$M$23,0),MATCH(J139,[5]Validation!$O$18:$R$18,0)),v.IPCC.risk,2,FALSE), "")</f>
        <v>Low</v>
      </c>
      <c r="U139" s="226" t="str">
        <f>IFERROR(VLOOKUP(INDEX([5]Validation!$O$20:$R$23, MATCH($R139,[5]Validation!$M$20:$M$23,0),MATCH(K139,[5]Validation!$O$18:$R$18,0)),v.IPCC.risk,2,FALSE), "")</f>
        <v>Low</v>
      </c>
      <c r="V139" s="226" t="str">
        <f>IFERROR(VLOOKUP(INDEX([5]Validation!$O$20:$R$23, MATCH($R139,[5]Validation!$M$20:$M$23,0),MATCH(L139,[5]Validation!$O$18:$R$18,0)),v.IPCC.risk,2,FALSE), "")</f>
        <v>Moderate</v>
      </c>
      <c r="W139" s="226" t="str">
        <f>IFERROR(VLOOKUP(INDEX([5]Validation!$O$20:$R$23, MATCH($R139,[5]Validation!$M$20:$M$23,0),MATCH(M139,[5]Validation!$O$18:$R$18,0)),v.IPCC.risk,2,FALSE), "")</f>
        <v>Moderate</v>
      </c>
      <c r="X139" s="226" t="str">
        <f>IFERROR(VLOOKUP(INDEX([5]Validation!$O$20:$R$23, MATCH($R139,[5]Validation!$M$20:$M$23,0),MATCH(N139,[5]Validation!$O$18:$R$18,0)),v.IPCC.risk,2,FALSE), "")</f>
        <v>High</v>
      </c>
      <c r="Y139" s="226" t="s">
        <v>35</v>
      </c>
      <c r="Z139" s="228" t="s">
        <v>772</v>
      </c>
      <c r="AA139" s="226" t="s">
        <v>43</v>
      </c>
      <c r="AB139" s="228" t="s">
        <v>773</v>
      </c>
      <c r="AC139" s="216"/>
    </row>
    <row r="140" spans="1:29" ht="21" customHeight="1" x14ac:dyDescent="0.25">
      <c r="A140" s="271" t="s">
        <v>897</v>
      </c>
      <c r="B140" s="279" t="s">
        <v>57</v>
      </c>
      <c r="C140" s="273" t="s">
        <v>768</v>
      </c>
      <c r="D140" s="273" t="s">
        <v>444</v>
      </c>
      <c r="E140" s="273"/>
      <c r="F140" s="273" t="s">
        <v>31</v>
      </c>
      <c r="G140" s="274" t="s">
        <v>898</v>
      </c>
      <c r="H140" s="275"/>
      <c r="I140" s="275"/>
      <c r="J140" s="222" t="s">
        <v>34</v>
      </c>
      <c r="K140" s="222" t="s">
        <v>34</v>
      </c>
      <c r="L140" s="222" t="s">
        <v>35</v>
      </c>
      <c r="M140" s="222" t="s">
        <v>35</v>
      </c>
      <c r="N140" s="222" t="s">
        <v>36</v>
      </c>
      <c r="O140" s="265" t="s">
        <v>899</v>
      </c>
      <c r="P140" s="224" t="s">
        <v>35</v>
      </c>
      <c r="Q140" s="225" t="s">
        <v>34</v>
      </c>
      <c r="R140" s="226" t="str">
        <f>IFERROR(VLOOKUP(INDEX([5]Validation!$O$11:$R$14, MATCH($Q140,[5]Validation!$M$11:$M$14,0),MATCH($P140,[5]Validation!$O$9:$R$9,0)),[5]Validation!$F$10:$G$25,2,FALSE), "")</f>
        <v>Moderate</v>
      </c>
      <c r="S140" s="228" t="s">
        <v>771</v>
      </c>
      <c r="T140" s="226" t="str">
        <f>IFERROR(VLOOKUP(INDEX([5]Validation!$O$20:$R$23, MATCH($R140,[5]Validation!$M$20:$M$23,0),MATCH(J140,[5]Validation!$O$18:$R$18,0)),v.IPCC.risk,2,FALSE), "")</f>
        <v>Low</v>
      </c>
      <c r="U140" s="226" t="str">
        <f>IFERROR(VLOOKUP(INDEX([5]Validation!$O$20:$R$23, MATCH($R140,[5]Validation!$M$20:$M$23,0),MATCH(K140,[5]Validation!$O$18:$R$18,0)),v.IPCC.risk,2,FALSE), "")</f>
        <v>Low</v>
      </c>
      <c r="V140" s="226" t="str">
        <f>IFERROR(VLOOKUP(INDEX([5]Validation!$O$20:$R$23, MATCH($R140,[5]Validation!$M$20:$M$23,0),MATCH(L140,[5]Validation!$O$18:$R$18,0)),v.IPCC.risk,2,FALSE), "")</f>
        <v>Moderate</v>
      </c>
      <c r="W140" s="226" t="str">
        <f>IFERROR(VLOOKUP(INDEX([5]Validation!$O$20:$R$23, MATCH($R140,[5]Validation!$M$20:$M$23,0),MATCH(M140,[5]Validation!$O$18:$R$18,0)),v.IPCC.risk,2,FALSE), "")</f>
        <v>Moderate</v>
      </c>
      <c r="X140" s="226" t="str">
        <f>IFERROR(VLOOKUP(INDEX([5]Validation!$O$20:$R$23, MATCH($R140,[5]Validation!$M$20:$M$23,0),MATCH(N140,[5]Validation!$O$18:$R$18,0)),v.IPCC.risk,2,FALSE), "")</f>
        <v>High</v>
      </c>
      <c r="Y140" s="226" t="s">
        <v>35</v>
      </c>
      <c r="Z140" s="228" t="s">
        <v>772</v>
      </c>
      <c r="AA140" s="226" t="s">
        <v>43</v>
      </c>
      <c r="AB140" s="228" t="s">
        <v>773</v>
      </c>
      <c r="AC140" s="216"/>
    </row>
    <row r="141" spans="1:29" ht="21" customHeight="1" x14ac:dyDescent="0.25">
      <c r="A141" s="271" t="s">
        <v>900</v>
      </c>
      <c r="B141" s="272" t="s">
        <v>259</v>
      </c>
      <c r="C141" s="273" t="s">
        <v>901</v>
      </c>
      <c r="D141" s="273" t="s">
        <v>444</v>
      </c>
      <c r="E141" s="273"/>
      <c r="F141" s="273" t="s">
        <v>31</v>
      </c>
      <c r="G141" s="274" t="s">
        <v>902</v>
      </c>
      <c r="H141" s="275"/>
      <c r="I141" s="275"/>
      <c r="J141" s="222" t="s">
        <v>34</v>
      </c>
      <c r="K141" s="222" t="s">
        <v>34</v>
      </c>
      <c r="L141" s="222" t="s">
        <v>35</v>
      </c>
      <c r="M141" s="222" t="s">
        <v>35</v>
      </c>
      <c r="N141" s="222" t="s">
        <v>36</v>
      </c>
      <c r="O141" s="265" t="s">
        <v>903</v>
      </c>
      <c r="P141" s="224" t="s">
        <v>36</v>
      </c>
      <c r="Q141" s="225" t="s">
        <v>34</v>
      </c>
      <c r="R141" s="226" t="str">
        <f>IFERROR(VLOOKUP(INDEX([5]Validation!$O$11:$R$14, MATCH($Q141,[5]Validation!$M$11:$M$14,0),MATCH($P141,[5]Validation!$O$9:$R$9,0)),[5]Validation!$F$10:$G$25,2,FALSE), "")</f>
        <v>High</v>
      </c>
      <c r="S141" s="228" t="s">
        <v>904</v>
      </c>
      <c r="T141" s="226" t="str">
        <f>IFERROR(VLOOKUP(INDEX([5]Validation!$O$20:$R$23, MATCH($R141,[5]Validation!$M$20:$M$23,0),MATCH(J141,[5]Validation!$O$18:$R$18,0)),v.IPCC.risk,2,FALSE), "")</f>
        <v>Low</v>
      </c>
      <c r="U141" s="226" t="str">
        <f>IFERROR(VLOOKUP(INDEX([5]Validation!$O$20:$R$23, MATCH($R141,[5]Validation!$M$20:$M$23,0),MATCH(K141,[5]Validation!$O$18:$R$18,0)),v.IPCC.risk,2,FALSE), "")</f>
        <v>Low</v>
      </c>
      <c r="V141" s="226" t="str">
        <f>IFERROR(VLOOKUP(INDEX([5]Validation!$O$20:$R$23, MATCH($R141,[5]Validation!$M$20:$M$23,0),MATCH(L141,[5]Validation!$O$18:$R$18,0)),v.IPCC.risk,2,FALSE), "")</f>
        <v>Moderate</v>
      </c>
      <c r="W141" s="226" t="str">
        <f>IFERROR(VLOOKUP(INDEX([5]Validation!$O$20:$R$23, MATCH($R141,[5]Validation!$M$20:$M$23,0),MATCH(M141,[5]Validation!$O$18:$R$18,0)),v.IPCC.risk,2,FALSE), "")</f>
        <v>Moderate</v>
      </c>
      <c r="X141" s="226" t="str">
        <f>IFERROR(VLOOKUP(INDEX([5]Validation!$O$20:$R$23, MATCH($R141,[5]Validation!$M$20:$M$23,0),MATCH(N141,[5]Validation!$O$18:$R$18,0)),v.IPCC.risk,2,FALSE), "")</f>
        <v>High</v>
      </c>
      <c r="Y141" s="226" t="s">
        <v>35</v>
      </c>
      <c r="Z141" s="277" t="s">
        <v>905</v>
      </c>
      <c r="AA141" s="226" t="s">
        <v>65</v>
      </c>
      <c r="AB141" s="228" t="s">
        <v>906</v>
      </c>
      <c r="AC141" s="216"/>
    </row>
    <row r="142" spans="1:29" ht="21" customHeight="1" x14ac:dyDescent="0.25">
      <c r="A142" s="217" t="s">
        <v>907</v>
      </c>
      <c r="B142" s="218" t="s">
        <v>647</v>
      </c>
      <c r="C142" s="219" t="s">
        <v>151</v>
      </c>
      <c r="D142" s="219" t="s">
        <v>90</v>
      </c>
      <c r="E142" s="219"/>
      <c r="F142" s="219" t="s">
        <v>31</v>
      </c>
      <c r="G142" s="220" t="s">
        <v>908</v>
      </c>
      <c r="H142" s="221" t="s">
        <v>909</v>
      </c>
      <c r="I142" s="221"/>
      <c r="J142" s="222" t="s">
        <v>35</v>
      </c>
      <c r="K142" s="222" t="s">
        <v>36</v>
      </c>
      <c r="L142" s="222" t="s">
        <v>36</v>
      </c>
      <c r="M142" s="222" t="s">
        <v>36</v>
      </c>
      <c r="N142" s="222" t="s">
        <v>36</v>
      </c>
      <c r="O142" s="223" t="s">
        <v>910</v>
      </c>
      <c r="P142" s="224" t="s">
        <v>35</v>
      </c>
      <c r="Q142" s="225" t="s">
        <v>34</v>
      </c>
      <c r="R142" s="226" t="str">
        <f>IFERROR(VLOOKUP(INDEX([4]Validation!$O$11:$R$14, MATCH($Q142,[4]Validation!$M$11:$M$14,0),MATCH($P142,[4]Validation!$O$9:$R$9,0)),[4]Validation!$F$10:$G$25,2,FALSE), "")</f>
        <v>Moderate</v>
      </c>
      <c r="S142" s="227" t="s">
        <v>911</v>
      </c>
      <c r="T142" s="226" t="str">
        <f>IFERROR(VLOOKUP(INDEX([4]Validation!$O$20:$R$23, MATCH($R142,[4]Validation!$M$20:$M$23,0),MATCH(J142,[4]Validation!$O$18:$R$18,0)),v.IPCC.risk,2,FALSE), "")</f>
        <v>Moderate</v>
      </c>
      <c r="U142" s="226" t="str">
        <f>IFERROR(VLOOKUP(INDEX([4]Validation!$O$20:$R$23, MATCH($R142,[4]Validation!$M$20:$M$23,0),MATCH(K142,[4]Validation!$O$18:$R$18,0)),v.IPCC.risk,2,FALSE), "")</f>
        <v>High</v>
      </c>
      <c r="V142" s="226" t="str">
        <f>IFERROR(VLOOKUP(INDEX([4]Validation!$O$20:$R$23, MATCH($R142,[4]Validation!$M$20:$M$23,0),MATCH(L142,[4]Validation!$O$18:$R$18,0)),v.IPCC.risk,2,FALSE), "")</f>
        <v>High</v>
      </c>
      <c r="W142" s="226" t="str">
        <f>IFERROR(VLOOKUP(INDEX([4]Validation!$O$20:$R$23, MATCH($R142,[4]Validation!$M$20:$M$23,0),MATCH(M142,[4]Validation!$O$18:$R$18,0)),v.IPCC.risk,2,FALSE), "")</f>
        <v>High</v>
      </c>
      <c r="X142" s="226" t="str">
        <f>IFERROR(VLOOKUP(INDEX([4]Validation!$O$20:$R$23, MATCH($R142,[4]Validation!$M$20:$M$23,0),MATCH(N142,[4]Validation!$O$18:$R$18,0)),v.IPCC.risk,2,FALSE), "")</f>
        <v>High</v>
      </c>
      <c r="Y142" s="226" t="s">
        <v>479</v>
      </c>
      <c r="Z142" s="227" t="s">
        <v>912</v>
      </c>
      <c r="AA142" s="226" t="s">
        <v>65</v>
      </c>
      <c r="AB142" s="228"/>
      <c r="AC142" s="216"/>
    </row>
    <row r="143" spans="1:29" ht="21" customHeight="1" x14ac:dyDescent="0.25">
      <c r="A143" s="217" t="s">
        <v>913</v>
      </c>
      <c r="B143" s="220" t="s">
        <v>350</v>
      </c>
      <c r="C143" s="219" t="s">
        <v>151</v>
      </c>
      <c r="D143" s="219" t="s">
        <v>90</v>
      </c>
      <c r="E143" s="219"/>
      <c r="F143" s="219" t="s">
        <v>31</v>
      </c>
      <c r="G143" s="220" t="s">
        <v>914</v>
      </c>
      <c r="H143" s="221" t="s">
        <v>915</v>
      </c>
      <c r="I143" s="221" t="s">
        <v>916</v>
      </c>
      <c r="J143" s="222" t="s">
        <v>35</v>
      </c>
      <c r="K143" s="222" t="s">
        <v>36</v>
      </c>
      <c r="L143" s="222" t="s">
        <v>36</v>
      </c>
      <c r="M143" s="222" t="s">
        <v>36</v>
      </c>
      <c r="N143" s="222" t="s">
        <v>36</v>
      </c>
      <c r="O143" s="223" t="s">
        <v>917</v>
      </c>
      <c r="P143" s="224" t="s">
        <v>36</v>
      </c>
      <c r="Q143" s="225" t="s">
        <v>122</v>
      </c>
      <c r="R143" s="226" t="str">
        <f>IFERROR(VLOOKUP(INDEX([4]Validation!$O$11:$R$14, MATCH($Q143,[4]Validation!$M$11:$M$14,0),MATCH($P143,[4]Validation!$O$9:$R$9,0)),[4]Validation!$F$10:$G$25,2,FALSE), "")</f>
        <v>High</v>
      </c>
      <c r="S143" s="227" t="s">
        <v>918</v>
      </c>
      <c r="T143" s="226" t="str">
        <f>IFERROR(VLOOKUP(INDEX([4]Validation!$O$20:$R$23, MATCH($R143,[4]Validation!$M$20:$M$23,0),MATCH(J143,[4]Validation!$O$18:$R$18,0)),v.IPCC.risk,2,FALSE), "")</f>
        <v>Moderate</v>
      </c>
      <c r="U143" s="226" t="str">
        <f>IFERROR(VLOOKUP(INDEX([4]Validation!$O$20:$R$23, MATCH($R143,[4]Validation!$M$20:$M$23,0),MATCH(K143,[4]Validation!$O$18:$R$18,0)),v.IPCC.risk,2,FALSE), "")</f>
        <v>High</v>
      </c>
      <c r="V143" s="226" t="str">
        <f>IFERROR(VLOOKUP(INDEX([4]Validation!$O$20:$R$23, MATCH($R143,[4]Validation!$M$20:$M$23,0),MATCH(L143,[4]Validation!$O$18:$R$18,0)),v.IPCC.risk,2,FALSE), "")</f>
        <v>High</v>
      </c>
      <c r="W143" s="226" t="str">
        <f>IFERROR(VLOOKUP(INDEX([4]Validation!$O$20:$R$23, MATCH($R143,[4]Validation!$M$20:$M$23,0),MATCH(M143,[4]Validation!$O$18:$R$18,0)),v.IPCC.risk,2,FALSE), "")</f>
        <v>High</v>
      </c>
      <c r="X143" s="226" t="str">
        <f>IFERROR(VLOOKUP(INDEX([4]Validation!$O$20:$R$23, MATCH($R143,[4]Validation!$M$20:$M$23,0),MATCH(N143,[4]Validation!$O$18:$R$18,0)),v.IPCC.risk,2,FALSE), "")</f>
        <v>High</v>
      </c>
      <c r="Y143" s="226" t="s">
        <v>479</v>
      </c>
      <c r="Z143" s="227" t="s">
        <v>919</v>
      </c>
      <c r="AA143" s="226" t="s">
        <v>65</v>
      </c>
      <c r="AB143" s="228"/>
      <c r="AC143" s="216"/>
    </row>
    <row r="144" spans="1:29" ht="21" customHeight="1" x14ac:dyDescent="0.25">
      <c r="A144" s="217" t="s">
        <v>920</v>
      </c>
      <c r="B144" s="218" t="s">
        <v>259</v>
      </c>
      <c r="C144" s="219" t="s">
        <v>632</v>
      </c>
      <c r="D144" s="219" t="s">
        <v>90</v>
      </c>
      <c r="E144" s="219"/>
      <c r="F144" s="219" t="s">
        <v>31</v>
      </c>
      <c r="G144" s="220" t="s">
        <v>921</v>
      </c>
      <c r="H144" s="221" t="s">
        <v>922</v>
      </c>
      <c r="I144" s="221" t="s">
        <v>923</v>
      </c>
      <c r="J144" s="222" t="s">
        <v>35</v>
      </c>
      <c r="K144" s="222" t="s">
        <v>35</v>
      </c>
      <c r="L144" s="222" t="s">
        <v>35</v>
      </c>
      <c r="M144" s="222" t="s">
        <v>36</v>
      </c>
      <c r="N144" s="222" t="s">
        <v>36</v>
      </c>
      <c r="O144" s="223" t="s">
        <v>924</v>
      </c>
      <c r="P144" s="224" t="s">
        <v>35</v>
      </c>
      <c r="Q144" s="225" t="s">
        <v>34</v>
      </c>
      <c r="R144" s="226" t="str">
        <f>IFERROR(VLOOKUP(INDEX([4]Validation!$O$11:$R$14, MATCH($Q144,[4]Validation!$M$11:$M$14,0),MATCH($P144,[4]Validation!$O$9:$R$9,0)),[4]Validation!$F$10:$G$25,2,FALSE), "")</f>
        <v>Moderate</v>
      </c>
      <c r="S144" s="227" t="s">
        <v>925</v>
      </c>
      <c r="T144" s="226" t="str">
        <f>IFERROR(VLOOKUP(INDEX([4]Validation!$O$20:$R$23, MATCH($R144,[4]Validation!$M$20:$M$23,0),MATCH(J144,[4]Validation!$O$18:$R$18,0)),v.IPCC.risk,2,FALSE), "")</f>
        <v>Moderate</v>
      </c>
      <c r="U144" s="226" t="str">
        <f>IFERROR(VLOOKUP(INDEX([4]Validation!$O$20:$R$23, MATCH($R144,[4]Validation!$M$20:$M$23,0),MATCH(K144,[4]Validation!$O$18:$R$18,0)),v.IPCC.risk,2,FALSE), "")</f>
        <v>Moderate</v>
      </c>
      <c r="V144" s="226" t="str">
        <f>IFERROR(VLOOKUP(INDEX([4]Validation!$O$20:$R$23, MATCH($R144,[4]Validation!$M$20:$M$23,0),MATCH(L144,[4]Validation!$O$18:$R$18,0)),v.IPCC.risk,2,FALSE), "")</f>
        <v>Moderate</v>
      </c>
      <c r="W144" s="226" t="str">
        <f>IFERROR(VLOOKUP(INDEX([4]Validation!$O$20:$R$23, MATCH($R144,[4]Validation!$M$20:$M$23,0),MATCH(M144,[4]Validation!$O$18:$R$18,0)),v.IPCC.risk,2,FALSE), "")</f>
        <v>High</v>
      </c>
      <c r="X144" s="226" t="str">
        <f>IFERROR(VLOOKUP(INDEX([4]Validation!$O$20:$R$23, MATCH($R144,[4]Validation!$M$20:$M$23,0),MATCH(N144,[4]Validation!$O$18:$R$18,0)),v.IPCC.risk,2,FALSE), "")</f>
        <v>High</v>
      </c>
      <c r="Y144" s="226" t="s">
        <v>479</v>
      </c>
      <c r="Z144" s="227" t="s">
        <v>926</v>
      </c>
      <c r="AA144" s="226" t="s">
        <v>65</v>
      </c>
      <c r="AB144" s="228"/>
      <c r="AC144" s="216"/>
    </row>
    <row r="145" spans="1:29" ht="21" customHeight="1" x14ac:dyDescent="0.25">
      <c r="A145" s="217" t="s">
        <v>927</v>
      </c>
      <c r="B145" s="220" t="s">
        <v>350</v>
      </c>
      <c r="C145" s="219" t="s">
        <v>928</v>
      </c>
      <c r="D145" s="219" t="s">
        <v>90</v>
      </c>
      <c r="E145" s="219"/>
      <c r="F145" s="219" t="s">
        <v>31</v>
      </c>
      <c r="G145" s="220" t="s">
        <v>929</v>
      </c>
      <c r="H145" s="221" t="s">
        <v>930</v>
      </c>
      <c r="I145" s="221" t="s">
        <v>931</v>
      </c>
      <c r="J145" s="222" t="s">
        <v>35</v>
      </c>
      <c r="K145" s="222" t="s">
        <v>35</v>
      </c>
      <c r="L145" s="222" t="s">
        <v>35</v>
      </c>
      <c r="M145" s="222" t="s">
        <v>36</v>
      </c>
      <c r="N145" s="222" t="s">
        <v>36</v>
      </c>
      <c r="O145" s="223" t="s">
        <v>932</v>
      </c>
      <c r="P145" s="224" t="s">
        <v>36</v>
      </c>
      <c r="Q145" s="225" t="s">
        <v>122</v>
      </c>
      <c r="R145" s="226" t="str">
        <f>IFERROR(VLOOKUP(INDEX([4]Validation!$O$11:$R$14, MATCH($Q145,[4]Validation!$M$11:$M$14,0),MATCH($P145,[4]Validation!$O$9:$R$9,0)),[4]Validation!$F$10:$G$25,2,FALSE), "")</f>
        <v>High</v>
      </c>
      <c r="S145" s="227" t="s">
        <v>933</v>
      </c>
      <c r="T145" s="226" t="str">
        <f>IFERROR(VLOOKUP(INDEX([4]Validation!$O$20:$R$23, MATCH($R145,[4]Validation!$M$20:$M$23,0),MATCH(J145,[4]Validation!$O$18:$R$18,0)),v.IPCC.risk,2,FALSE), "")</f>
        <v>Moderate</v>
      </c>
      <c r="U145" s="226" t="str">
        <f>IFERROR(VLOOKUP(INDEX([4]Validation!$O$20:$R$23, MATCH($R145,[4]Validation!$M$20:$M$23,0),MATCH(K145,[4]Validation!$O$18:$R$18,0)),v.IPCC.risk,2,FALSE), "")</f>
        <v>Moderate</v>
      </c>
      <c r="V145" s="226" t="str">
        <f>IFERROR(VLOOKUP(INDEX([4]Validation!$O$20:$R$23, MATCH($R145,[4]Validation!$M$20:$M$23,0),MATCH(L145,[4]Validation!$O$18:$R$18,0)),v.IPCC.risk,2,FALSE), "")</f>
        <v>Moderate</v>
      </c>
      <c r="W145" s="226" t="str">
        <f>IFERROR(VLOOKUP(INDEX([4]Validation!$O$20:$R$23, MATCH($R145,[4]Validation!$M$20:$M$23,0),MATCH(M145,[4]Validation!$O$18:$R$18,0)),v.IPCC.risk,2,FALSE), "")</f>
        <v>High</v>
      </c>
      <c r="X145" s="226" t="str">
        <f>IFERROR(VLOOKUP(INDEX([4]Validation!$O$20:$R$23, MATCH($R145,[4]Validation!$M$20:$M$23,0),MATCH(N145,[4]Validation!$O$18:$R$18,0)),v.IPCC.risk,2,FALSE), "")</f>
        <v>High</v>
      </c>
      <c r="Y145" s="226" t="s">
        <v>479</v>
      </c>
      <c r="Z145" s="227" t="s">
        <v>934</v>
      </c>
      <c r="AA145" s="226" t="s">
        <v>65</v>
      </c>
      <c r="AB145" s="228"/>
      <c r="AC145" s="216"/>
    </row>
    <row r="146" spans="1:29" ht="21" customHeight="1" x14ac:dyDescent="0.25">
      <c r="A146" s="217" t="s">
        <v>935</v>
      </c>
      <c r="B146" s="220" t="s">
        <v>350</v>
      </c>
      <c r="C146" s="219" t="s">
        <v>483</v>
      </c>
      <c r="D146" s="219" t="s">
        <v>90</v>
      </c>
      <c r="E146" s="219"/>
      <c r="F146" s="219" t="s">
        <v>31</v>
      </c>
      <c r="G146" s="220" t="s">
        <v>936</v>
      </c>
      <c r="H146" s="221" t="s">
        <v>937</v>
      </c>
      <c r="I146" s="221" t="s">
        <v>486</v>
      </c>
      <c r="J146" s="222" t="s">
        <v>35</v>
      </c>
      <c r="K146" s="222" t="s">
        <v>35</v>
      </c>
      <c r="L146" s="222" t="s">
        <v>35</v>
      </c>
      <c r="M146" s="222" t="s">
        <v>36</v>
      </c>
      <c r="N146" s="222" t="s">
        <v>36</v>
      </c>
      <c r="O146" s="223" t="s">
        <v>938</v>
      </c>
      <c r="P146" s="224" t="s">
        <v>36</v>
      </c>
      <c r="Q146" s="225" t="s">
        <v>122</v>
      </c>
      <c r="R146" s="226" t="str">
        <f>IFERROR(VLOOKUP(INDEX([4]Validation!$O$11:$R$14, MATCH($Q146,[4]Validation!$M$11:$M$14,0),MATCH($P146,[4]Validation!$O$9:$R$9,0)),[4]Validation!$F$10:$G$25,2,FALSE), "")</f>
        <v>High</v>
      </c>
      <c r="S146" s="227" t="s">
        <v>939</v>
      </c>
      <c r="T146" s="226" t="str">
        <f>IFERROR(VLOOKUP(INDEX([4]Validation!$O$20:$R$23, MATCH($R146,[4]Validation!$M$20:$M$23,0),MATCH(J146,[4]Validation!$O$18:$R$18,0)),v.IPCC.risk,2,FALSE), "")</f>
        <v>Moderate</v>
      </c>
      <c r="U146" s="226" t="str">
        <f>IFERROR(VLOOKUP(INDEX([4]Validation!$O$20:$R$23, MATCH($R146,[4]Validation!$M$20:$M$23,0),MATCH(K146,[4]Validation!$O$18:$R$18,0)),v.IPCC.risk,2,FALSE), "")</f>
        <v>Moderate</v>
      </c>
      <c r="V146" s="226" t="str">
        <f>IFERROR(VLOOKUP(INDEX([4]Validation!$O$20:$R$23, MATCH($R146,[4]Validation!$M$20:$M$23,0),MATCH(L146,[4]Validation!$O$18:$R$18,0)),v.IPCC.risk,2,FALSE), "")</f>
        <v>Moderate</v>
      </c>
      <c r="W146" s="226" t="str">
        <f>IFERROR(VLOOKUP(INDEX([4]Validation!$O$20:$R$23, MATCH($R146,[4]Validation!$M$20:$M$23,0),MATCH(M146,[4]Validation!$O$18:$R$18,0)),v.IPCC.risk,2,FALSE), "")</f>
        <v>High</v>
      </c>
      <c r="X146" s="226" t="str">
        <f>IFERROR(VLOOKUP(INDEX([4]Validation!$O$20:$R$23, MATCH($R146,[4]Validation!$M$20:$M$23,0),MATCH(N146,[4]Validation!$O$18:$R$18,0)),v.IPCC.risk,2,FALSE), "")</f>
        <v>High</v>
      </c>
      <c r="Y146" s="226" t="s">
        <v>479</v>
      </c>
      <c r="Z146" s="227" t="s">
        <v>940</v>
      </c>
      <c r="AA146" s="226" t="s">
        <v>65</v>
      </c>
      <c r="AB146" s="228"/>
      <c r="AC146" s="216"/>
    </row>
    <row r="147" spans="1:29" ht="21" customHeight="1" x14ac:dyDescent="0.25">
      <c r="A147" s="217" t="s">
        <v>941</v>
      </c>
      <c r="B147" s="220" t="s">
        <v>350</v>
      </c>
      <c r="C147" s="219" t="s">
        <v>89</v>
      </c>
      <c r="D147" s="219" t="s">
        <v>90</v>
      </c>
      <c r="E147" s="219"/>
      <c r="F147" s="219" t="s">
        <v>31</v>
      </c>
      <c r="G147" s="220" t="s">
        <v>942</v>
      </c>
      <c r="H147" s="221" t="s">
        <v>930</v>
      </c>
      <c r="I147" s="221" t="s">
        <v>931</v>
      </c>
      <c r="J147" s="222" t="s">
        <v>35</v>
      </c>
      <c r="K147" s="222" t="s">
        <v>35</v>
      </c>
      <c r="L147" s="222" t="s">
        <v>35</v>
      </c>
      <c r="M147" s="222" t="s">
        <v>36</v>
      </c>
      <c r="N147" s="222" t="s">
        <v>36</v>
      </c>
      <c r="O147" s="223" t="s">
        <v>943</v>
      </c>
      <c r="P147" s="224" t="s">
        <v>35</v>
      </c>
      <c r="Q147" s="225" t="s">
        <v>122</v>
      </c>
      <c r="R147" s="226" t="str">
        <f>IFERROR(VLOOKUP(INDEX([4]Validation!$O$11:$R$14, MATCH($Q147,[4]Validation!$M$11:$M$14,0),MATCH($P147,[4]Validation!$O$9:$R$9,0)),[4]Validation!$F$10:$G$25,2,FALSE), "")</f>
        <v>Moderate</v>
      </c>
      <c r="S147" s="227" t="s">
        <v>944</v>
      </c>
      <c r="T147" s="226" t="str">
        <f>IFERROR(VLOOKUP(INDEX([4]Validation!$O$20:$R$23, MATCH($R147,[4]Validation!$M$20:$M$23,0),MATCH(J147,[4]Validation!$O$18:$R$18,0)),v.IPCC.risk,2,FALSE), "")</f>
        <v>Moderate</v>
      </c>
      <c r="U147" s="226" t="str">
        <f>IFERROR(VLOOKUP(INDEX([4]Validation!$O$20:$R$23, MATCH($R147,[4]Validation!$M$20:$M$23,0),MATCH(K147,[4]Validation!$O$18:$R$18,0)),v.IPCC.risk,2,FALSE), "")</f>
        <v>Moderate</v>
      </c>
      <c r="V147" s="226" t="str">
        <f>IFERROR(VLOOKUP(INDEX([4]Validation!$O$20:$R$23, MATCH($R147,[4]Validation!$M$20:$M$23,0),MATCH(L147,[4]Validation!$O$18:$R$18,0)),v.IPCC.risk,2,FALSE), "")</f>
        <v>Moderate</v>
      </c>
      <c r="W147" s="226" t="str">
        <f>IFERROR(VLOOKUP(INDEX([4]Validation!$O$20:$R$23, MATCH($R147,[4]Validation!$M$20:$M$23,0),MATCH(M147,[4]Validation!$O$18:$R$18,0)),v.IPCC.risk,2,FALSE), "")</f>
        <v>High</v>
      </c>
      <c r="X147" s="226" t="str">
        <f>IFERROR(VLOOKUP(INDEX([4]Validation!$O$20:$R$23, MATCH($R147,[4]Validation!$M$20:$M$23,0),MATCH(N147,[4]Validation!$O$18:$R$18,0)),v.IPCC.risk,2,FALSE), "")</f>
        <v>High</v>
      </c>
      <c r="Y147" s="226" t="s">
        <v>479</v>
      </c>
      <c r="Z147" s="227" t="s">
        <v>945</v>
      </c>
      <c r="AA147" s="226" t="s">
        <v>65</v>
      </c>
      <c r="AB147" s="228"/>
      <c r="AC147" s="216"/>
    </row>
    <row r="148" spans="1:29" ht="21" customHeight="1" x14ac:dyDescent="0.25">
      <c r="A148" s="217" t="s">
        <v>946</v>
      </c>
      <c r="B148" s="220" t="s">
        <v>350</v>
      </c>
      <c r="C148" s="219" t="s">
        <v>779</v>
      </c>
      <c r="D148" s="219" t="s">
        <v>90</v>
      </c>
      <c r="E148" s="219"/>
      <c r="F148" s="219" t="s">
        <v>31</v>
      </c>
      <c r="G148" s="220" t="s">
        <v>947</v>
      </c>
      <c r="H148" s="221" t="s">
        <v>948</v>
      </c>
      <c r="I148" s="221" t="s">
        <v>949</v>
      </c>
      <c r="J148" s="222" t="s">
        <v>35</v>
      </c>
      <c r="K148" s="222" t="s">
        <v>35</v>
      </c>
      <c r="L148" s="222" t="s">
        <v>35</v>
      </c>
      <c r="M148" s="222" t="s">
        <v>36</v>
      </c>
      <c r="N148" s="222" t="s">
        <v>36</v>
      </c>
      <c r="O148" s="223" t="s">
        <v>950</v>
      </c>
      <c r="P148" s="224" t="s">
        <v>35</v>
      </c>
      <c r="Q148" s="225" t="s">
        <v>122</v>
      </c>
      <c r="R148" s="226" t="str">
        <f>IFERROR(VLOOKUP(INDEX([4]Validation!$O$11:$R$14, MATCH($Q148,[4]Validation!$M$11:$M$14,0),MATCH($P148,[4]Validation!$O$9:$R$9,0)),[4]Validation!$F$10:$G$25,2,FALSE), "")</f>
        <v>Moderate</v>
      </c>
      <c r="S148" s="227" t="s">
        <v>951</v>
      </c>
      <c r="T148" s="226" t="str">
        <f>IFERROR(VLOOKUP(INDEX([4]Validation!$O$20:$R$23, MATCH($R148,[4]Validation!$M$20:$M$23,0),MATCH(J148,[4]Validation!$O$18:$R$18,0)),v.IPCC.risk,2,FALSE), "")</f>
        <v>Moderate</v>
      </c>
      <c r="U148" s="226" t="str">
        <f>IFERROR(VLOOKUP(INDEX([4]Validation!$O$20:$R$23, MATCH($R148,[4]Validation!$M$20:$M$23,0),MATCH(K148,[4]Validation!$O$18:$R$18,0)),v.IPCC.risk,2,FALSE), "")</f>
        <v>Moderate</v>
      </c>
      <c r="V148" s="226" t="str">
        <f>IFERROR(VLOOKUP(INDEX([4]Validation!$O$20:$R$23, MATCH($R148,[4]Validation!$M$20:$M$23,0),MATCH(L148,[4]Validation!$O$18:$R$18,0)),v.IPCC.risk,2,FALSE), "")</f>
        <v>Moderate</v>
      </c>
      <c r="W148" s="226" t="str">
        <f>IFERROR(VLOOKUP(INDEX([4]Validation!$O$20:$R$23, MATCH($R148,[4]Validation!$M$20:$M$23,0),MATCH(M148,[4]Validation!$O$18:$R$18,0)),v.IPCC.risk,2,FALSE), "")</f>
        <v>High</v>
      </c>
      <c r="X148" s="226" t="str">
        <f>IFERROR(VLOOKUP(INDEX([4]Validation!$O$20:$R$23, MATCH($R148,[4]Validation!$M$20:$M$23,0),MATCH(N148,[4]Validation!$O$18:$R$18,0)),v.IPCC.risk,2,FALSE), "")</f>
        <v>High</v>
      </c>
      <c r="Y148" s="226" t="s">
        <v>479</v>
      </c>
      <c r="Z148" s="227" t="s">
        <v>952</v>
      </c>
      <c r="AA148" s="226" t="s">
        <v>65</v>
      </c>
      <c r="AB148" s="228"/>
      <c r="AC148" s="216"/>
    </row>
    <row r="149" spans="1:29" ht="21" customHeight="1" x14ac:dyDescent="0.25">
      <c r="A149" s="217" t="s">
        <v>953</v>
      </c>
      <c r="B149" s="218" t="s">
        <v>340</v>
      </c>
      <c r="C149" s="219" t="s">
        <v>779</v>
      </c>
      <c r="D149" s="219" t="s">
        <v>90</v>
      </c>
      <c r="E149" s="219"/>
      <c r="F149" s="219" t="s">
        <v>31</v>
      </c>
      <c r="G149" s="220" t="s">
        <v>954</v>
      </c>
      <c r="H149" s="221" t="s">
        <v>955</v>
      </c>
      <c r="I149" s="221" t="s">
        <v>956</v>
      </c>
      <c r="J149" s="222" t="s">
        <v>35</v>
      </c>
      <c r="K149" s="222" t="s">
        <v>35</v>
      </c>
      <c r="L149" s="222" t="s">
        <v>35</v>
      </c>
      <c r="M149" s="222" t="s">
        <v>36</v>
      </c>
      <c r="N149" s="222" t="s">
        <v>36</v>
      </c>
      <c r="O149" s="223" t="s">
        <v>957</v>
      </c>
      <c r="P149" s="224" t="s">
        <v>36</v>
      </c>
      <c r="Q149" s="225" t="s">
        <v>122</v>
      </c>
      <c r="R149" s="226" t="str">
        <f>IFERROR(VLOOKUP(INDEX([4]Validation!$O$11:$R$14, MATCH($Q149,[4]Validation!$M$11:$M$14,0),MATCH($P149,[4]Validation!$O$9:$R$9,0)),[4]Validation!$F$10:$G$25,2,FALSE), "")</f>
        <v>High</v>
      </c>
      <c r="S149" s="227" t="s">
        <v>958</v>
      </c>
      <c r="T149" s="226" t="str">
        <f>IFERROR(VLOOKUP(INDEX([4]Validation!$O$20:$R$23, MATCH($R149,[4]Validation!$M$20:$M$23,0),MATCH(J149,[4]Validation!$O$18:$R$18,0)),v.IPCC.risk,2,FALSE), "")</f>
        <v>Moderate</v>
      </c>
      <c r="U149" s="226" t="str">
        <f>IFERROR(VLOOKUP(INDEX([4]Validation!$O$20:$R$23, MATCH($R149,[4]Validation!$M$20:$M$23,0),MATCH(K149,[4]Validation!$O$18:$R$18,0)),v.IPCC.risk,2,FALSE), "")</f>
        <v>Moderate</v>
      </c>
      <c r="V149" s="226" t="str">
        <f>IFERROR(VLOOKUP(INDEX([4]Validation!$O$20:$R$23, MATCH($R149,[4]Validation!$M$20:$M$23,0),MATCH(L149,[4]Validation!$O$18:$R$18,0)),v.IPCC.risk,2,FALSE), "")</f>
        <v>Moderate</v>
      </c>
      <c r="W149" s="226" t="str">
        <f>IFERROR(VLOOKUP(INDEX([4]Validation!$O$20:$R$23, MATCH($R149,[4]Validation!$M$20:$M$23,0),MATCH(M149,[4]Validation!$O$18:$R$18,0)),v.IPCC.risk,2,FALSE), "")</f>
        <v>High</v>
      </c>
      <c r="X149" s="226" t="str">
        <f>IFERROR(VLOOKUP(INDEX([4]Validation!$O$20:$R$23, MATCH($R149,[4]Validation!$M$20:$M$23,0),MATCH(N149,[4]Validation!$O$18:$R$18,0)),v.IPCC.risk,2,FALSE), "")</f>
        <v>High</v>
      </c>
      <c r="Y149" s="226" t="s">
        <v>479</v>
      </c>
      <c r="Z149" s="227" t="s">
        <v>952</v>
      </c>
      <c r="AA149" s="226" t="s">
        <v>65</v>
      </c>
      <c r="AB149" s="228"/>
      <c r="AC149" s="216"/>
    </row>
    <row r="150" spans="1:29" ht="21" customHeight="1" x14ac:dyDescent="0.25">
      <c r="A150" s="217" t="s">
        <v>959</v>
      </c>
      <c r="B150" s="218" t="s">
        <v>647</v>
      </c>
      <c r="C150" s="219" t="s">
        <v>779</v>
      </c>
      <c r="D150" s="219" t="s">
        <v>90</v>
      </c>
      <c r="E150" s="219"/>
      <c r="F150" s="219" t="s">
        <v>31</v>
      </c>
      <c r="G150" s="220" t="s">
        <v>960</v>
      </c>
      <c r="H150" s="221" t="s">
        <v>961</v>
      </c>
      <c r="I150" s="221" t="s">
        <v>962</v>
      </c>
      <c r="J150" s="222" t="s">
        <v>34</v>
      </c>
      <c r="K150" s="222" t="s">
        <v>35</v>
      </c>
      <c r="L150" s="222" t="s">
        <v>35</v>
      </c>
      <c r="M150" s="222" t="s">
        <v>36</v>
      </c>
      <c r="N150" s="222" t="s">
        <v>36</v>
      </c>
      <c r="O150" s="223" t="s">
        <v>963</v>
      </c>
      <c r="P150" s="224" t="s">
        <v>35</v>
      </c>
      <c r="Q150" s="225" t="s">
        <v>122</v>
      </c>
      <c r="R150" s="226" t="str">
        <f>IFERROR(VLOOKUP(INDEX([4]Validation!$O$11:$R$14, MATCH($Q150,[4]Validation!$M$11:$M$14,0),MATCH($P150,[4]Validation!$O$9:$R$9,0)),[4]Validation!$F$10:$G$25,2,FALSE), "")</f>
        <v>Moderate</v>
      </c>
      <c r="S150" s="227" t="s">
        <v>964</v>
      </c>
      <c r="T150" s="226" t="str">
        <f>IFERROR(VLOOKUP(INDEX([4]Validation!$O$20:$R$23, MATCH($R150,[4]Validation!$M$20:$M$23,0),MATCH(J150,[4]Validation!$O$18:$R$18,0)),v.IPCC.risk,2,FALSE), "")</f>
        <v>Low</v>
      </c>
      <c r="U150" s="226" t="str">
        <f>IFERROR(VLOOKUP(INDEX([4]Validation!$O$20:$R$23, MATCH($R150,[4]Validation!$M$20:$M$23,0),MATCH(K150,[4]Validation!$O$18:$R$18,0)),v.IPCC.risk,2,FALSE), "")</f>
        <v>Moderate</v>
      </c>
      <c r="V150" s="226" t="str">
        <f>IFERROR(VLOOKUP(INDEX([4]Validation!$O$20:$R$23, MATCH($R150,[4]Validation!$M$20:$M$23,0),MATCH(L150,[4]Validation!$O$18:$R$18,0)),v.IPCC.risk,2,FALSE), "")</f>
        <v>Moderate</v>
      </c>
      <c r="W150" s="226" t="str">
        <f>IFERROR(VLOOKUP(INDEX([4]Validation!$O$20:$R$23, MATCH($R150,[4]Validation!$M$20:$M$23,0),MATCH(M150,[4]Validation!$O$18:$R$18,0)),v.IPCC.risk,2,FALSE), "")</f>
        <v>High</v>
      </c>
      <c r="X150" s="226" t="str">
        <f>IFERROR(VLOOKUP(INDEX([4]Validation!$O$20:$R$23, MATCH($R150,[4]Validation!$M$20:$M$23,0),MATCH(N150,[4]Validation!$O$18:$R$18,0)),v.IPCC.risk,2,FALSE), "")</f>
        <v>High</v>
      </c>
      <c r="Y150" s="226" t="s">
        <v>479</v>
      </c>
      <c r="Z150" s="227" t="s">
        <v>926</v>
      </c>
      <c r="AA150" s="226" t="s">
        <v>65</v>
      </c>
      <c r="AB150" s="228"/>
      <c r="AC150" s="216"/>
    </row>
    <row r="151" spans="1:29" ht="21" customHeight="1" x14ac:dyDescent="0.25">
      <c r="A151" s="217" t="s">
        <v>965</v>
      </c>
      <c r="B151" s="229" t="s">
        <v>46</v>
      </c>
      <c r="C151" s="219" t="s">
        <v>632</v>
      </c>
      <c r="D151" s="219" t="s">
        <v>90</v>
      </c>
      <c r="E151" s="219"/>
      <c r="F151" s="219" t="s">
        <v>31</v>
      </c>
      <c r="G151" s="220" t="s">
        <v>966</v>
      </c>
      <c r="H151" s="221" t="s">
        <v>967</v>
      </c>
      <c r="I151" s="221"/>
      <c r="J151" s="222" t="s">
        <v>34</v>
      </c>
      <c r="K151" s="222" t="s">
        <v>35</v>
      </c>
      <c r="L151" s="222" t="s">
        <v>35</v>
      </c>
      <c r="M151" s="222" t="s">
        <v>36</v>
      </c>
      <c r="N151" s="222" t="s">
        <v>36</v>
      </c>
      <c r="O151" s="223" t="s">
        <v>968</v>
      </c>
      <c r="P151" s="224" t="s">
        <v>35</v>
      </c>
      <c r="Q151" s="225" t="s">
        <v>122</v>
      </c>
      <c r="R151" s="226" t="str">
        <f>IFERROR(VLOOKUP(INDEX([4]Validation!$O$11:$R$14, MATCH($Q151,[4]Validation!$M$11:$M$14,0),MATCH($P151,[4]Validation!$O$9:$R$9,0)),[4]Validation!$F$10:$G$25,2,FALSE), "")</f>
        <v>Moderate</v>
      </c>
      <c r="S151" s="227" t="s">
        <v>969</v>
      </c>
      <c r="T151" s="226" t="str">
        <f>IFERROR(VLOOKUP(INDEX([4]Validation!$O$20:$R$23, MATCH($R151,[4]Validation!$M$20:$M$23,0),MATCH(J151,[4]Validation!$O$18:$R$18,0)),v.IPCC.risk,2,FALSE), "")</f>
        <v>Low</v>
      </c>
      <c r="U151" s="226" t="str">
        <f>IFERROR(VLOOKUP(INDEX([4]Validation!$O$20:$R$23, MATCH($R151,[4]Validation!$M$20:$M$23,0),MATCH(K151,[4]Validation!$O$18:$R$18,0)),v.IPCC.risk,2,FALSE), "")</f>
        <v>Moderate</v>
      </c>
      <c r="V151" s="226" t="str">
        <f>IFERROR(VLOOKUP(INDEX([4]Validation!$O$20:$R$23, MATCH($R151,[4]Validation!$M$20:$M$23,0),MATCH(L151,[4]Validation!$O$18:$R$18,0)),v.IPCC.risk,2,FALSE), "")</f>
        <v>Moderate</v>
      </c>
      <c r="W151" s="226" t="str">
        <f>IFERROR(VLOOKUP(INDEX([4]Validation!$O$20:$R$23, MATCH($R151,[4]Validation!$M$20:$M$23,0),MATCH(M151,[4]Validation!$O$18:$R$18,0)),v.IPCC.risk,2,FALSE), "")</f>
        <v>High</v>
      </c>
      <c r="X151" s="226" t="str">
        <f>IFERROR(VLOOKUP(INDEX([4]Validation!$O$20:$R$23, MATCH($R151,[4]Validation!$M$20:$M$23,0),MATCH(N151,[4]Validation!$O$18:$R$18,0)),v.IPCC.risk,2,FALSE), "")</f>
        <v>High</v>
      </c>
      <c r="Y151" s="226" t="s">
        <v>479</v>
      </c>
      <c r="Z151" s="227" t="s">
        <v>926</v>
      </c>
      <c r="AA151" s="226" t="s">
        <v>65</v>
      </c>
      <c r="AB151" s="228"/>
      <c r="AC151" s="216"/>
    </row>
    <row r="152" spans="1:29" ht="21" customHeight="1" x14ac:dyDescent="0.25">
      <c r="A152" s="217" t="s">
        <v>970</v>
      </c>
      <c r="B152" s="282" t="s">
        <v>350</v>
      </c>
      <c r="C152" s="219" t="s">
        <v>801</v>
      </c>
      <c r="D152" s="219" t="s">
        <v>90</v>
      </c>
      <c r="E152" s="219"/>
      <c r="F152" s="219" t="s">
        <v>31</v>
      </c>
      <c r="G152" s="220" t="s">
        <v>971</v>
      </c>
      <c r="H152" s="221" t="s">
        <v>972</v>
      </c>
      <c r="I152" s="221" t="s">
        <v>923</v>
      </c>
      <c r="J152" s="222" t="s">
        <v>34</v>
      </c>
      <c r="K152" s="222" t="s">
        <v>35</v>
      </c>
      <c r="L152" s="222" t="s">
        <v>35</v>
      </c>
      <c r="M152" s="222" t="s">
        <v>36</v>
      </c>
      <c r="N152" s="222" t="s">
        <v>36</v>
      </c>
      <c r="O152" s="223" t="s">
        <v>973</v>
      </c>
      <c r="P152" s="224" t="s">
        <v>35</v>
      </c>
      <c r="Q152" s="225" t="s">
        <v>34</v>
      </c>
      <c r="R152" s="226" t="str">
        <f>IFERROR(VLOOKUP(INDEX([4]Validation!$O$11:$R$14, MATCH($Q152,[4]Validation!$M$11:$M$14,0),MATCH($P152,[4]Validation!$O$9:$R$9,0)),[4]Validation!$F$10:$G$25,2,FALSE), "")</f>
        <v>Moderate</v>
      </c>
      <c r="S152" s="227" t="s">
        <v>974</v>
      </c>
      <c r="T152" s="226" t="str">
        <f>IFERROR(VLOOKUP(INDEX([4]Validation!$O$20:$R$23, MATCH($R152,[4]Validation!$M$20:$M$23,0),MATCH(J152,[4]Validation!$O$18:$R$18,0)),v.IPCC.risk,2,FALSE), "")</f>
        <v>Low</v>
      </c>
      <c r="U152" s="226" t="str">
        <f>IFERROR(VLOOKUP(INDEX([4]Validation!$O$20:$R$23, MATCH($R152,[4]Validation!$M$20:$M$23,0),MATCH(K152,[4]Validation!$O$18:$R$18,0)),v.IPCC.risk,2,FALSE), "")</f>
        <v>Moderate</v>
      </c>
      <c r="V152" s="226" t="str">
        <f>IFERROR(VLOOKUP(INDEX([4]Validation!$O$20:$R$23, MATCH($R152,[4]Validation!$M$20:$M$23,0),MATCH(L152,[4]Validation!$O$18:$R$18,0)),v.IPCC.risk,2,FALSE), "")</f>
        <v>Moderate</v>
      </c>
      <c r="W152" s="226" t="str">
        <f>IFERROR(VLOOKUP(INDEX([4]Validation!$O$20:$R$23, MATCH($R152,[4]Validation!$M$20:$M$23,0),MATCH(M152,[4]Validation!$O$18:$R$18,0)),v.IPCC.risk,2,FALSE), "")</f>
        <v>High</v>
      </c>
      <c r="X152" s="226" t="str">
        <f>IFERROR(VLOOKUP(INDEX([4]Validation!$O$20:$R$23, MATCH($R152,[4]Validation!$M$20:$M$23,0),MATCH(N152,[4]Validation!$O$18:$R$18,0)),v.IPCC.risk,2,FALSE), "")</f>
        <v>High</v>
      </c>
      <c r="Y152" s="226" t="s">
        <v>479</v>
      </c>
      <c r="Z152" s="227" t="s">
        <v>926</v>
      </c>
      <c r="AA152" s="226" t="s">
        <v>65</v>
      </c>
      <c r="AB152" s="228"/>
      <c r="AC152" s="216"/>
    </row>
    <row r="153" spans="1:29" ht="21" customHeight="1" x14ac:dyDescent="0.25">
      <c r="A153" s="217" t="s">
        <v>975</v>
      </c>
      <c r="B153" s="218" t="s">
        <v>259</v>
      </c>
      <c r="C153" s="219" t="s">
        <v>801</v>
      </c>
      <c r="D153" s="219" t="s">
        <v>90</v>
      </c>
      <c r="E153" s="219"/>
      <c r="F153" s="219" t="s">
        <v>31</v>
      </c>
      <c r="G153" s="220" t="s">
        <v>976</v>
      </c>
      <c r="H153" s="221" t="s">
        <v>977</v>
      </c>
      <c r="I153" s="221" t="s">
        <v>978</v>
      </c>
      <c r="J153" s="222" t="s">
        <v>34</v>
      </c>
      <c r="K153" s="222" t="s">
        <v>35</v>
      </c>
      <c r="L153" s="222" t="s">
        <v>35</v>
      </c>
      <c r="M153" s="222" t="s">
        <v>36</v>
      </c>
      <c r="N153" s="222" t="s">
        <v>36</v>
      </c>
      <c r="O153" s="223" t="s">
        <v>979</v>
      </c>
      <c r="P153" s="224" t="s">
        <v>35</v>
      </c>
      <c r="Q153" s="225" t="s">
        <v>34</v>
      </c>
      <c r="R153" s="226" t="str">
        <f>IFERROR(VLOOKUP(INDEX([4]Validation!$O$11:$R$14, MATCH($Q153,[4]Validation!$M$11:$M$14,0),MATCH($P153,[4]Validation!$O$9:$R$9,0)),[4]Validation!$F$10:$G$25,2,FALSE), "")</f>
        <v>Moderate</v>
      </c>
      <c r="S153" s="227" t="s">
        <v>980</v>
      </c>
      <c r="T153" s="226" t="str">
        <f>IFERROR(VLOOKUP(INDEX([4]Validation!$O$20:$R$23, MATCH($R153,[4]Validation!$M$20:$M$23,0),MATCH(J153,[4]Validation!$O$18:$R$18,0)),v.IPCC.risk,2,FALSE), "")</f>
        <v>Low</v>
      </c>
      <c r="U153" s="226" t="str">
        <f>IFERROR(VLOOKUP(INDEX([4]Validation!$O$20:$R$23, MATCH($R153,[4]Validation!$M$20:$M$23,0),MATCH(K153,[4]Validation!$O$18:$R$18,0)),v.IPCC.risk,2,FALSE), "")</f>
        <v>Moderate</v>
      </c>
      <c r="V153" s="226" t="str">
        <f>IFERROR(VLOOKUP(INDEX([4]Validation!$O$20:$R$23, MATCH($R153,[4]Validation!$M$20:$M$23,0),MATCH(L153,[4]Validation!$O$18:$R$18,0)),v.IPCC.risk,2,FALSE), "")</f>
        <v>Moderate</v>
      </c>
      <c r="W153" s="226" t="str">
        <f>IFERROR(VLOOKUP(INDEX([4]Validation!$O$20:$R$23, MATCH($R153,[4]Validation!$M$20:$M$23,0),MATCH(M153,[4]Validation!$O$18:$R$18,0)),v.IPCC.risk,2,FALSE), "")</f>
        <v>High</v>
      </c>
      <c r="X153" s="226" t="str">
        <f>IFERROR(VLOOKUP(INDEX([4]Validation!$O$20:$R$23, MATCH($R153,[4]Validation!$M$20:$M$23,0),MATCH(N153,[4]Validation!$O$18:$R$18,0)),v.IPCC.risk,2,FALSE), "")</f>
        <v>High</v>
      </c>
      <c r="Y153" s="226" t="s">
        <v>479</v>
      </c>
      <c r="Z153" s="227" t="s">
        <v>926</v>
      </c>
      <c r="AA153" s="226" t="s">
        <v>65</v>
      </c>
      <c r="AB153" s="228"/>
      <c r="AC153" s="216"/>
    </row>
    <row r="154" spans="1:29" ht="21" customHeight="1" x14ac:dyDescent="0.25">
      <c r="A154" s="217" t="s">
        <v>981</v>
      </c>
      <c r="B154" s="220" t="s">
        <v>350</v>
      </c>
      <c r="C154" s="219" t="s">
        <v>693</v>
      </c>
      <c r="D154" s="219" t="s">
        <v>90</v>
      </c>
      <c r="E154" s="219"/>
      <c r="F154" s="219" t="s">
        <v>31</v>
      </c>
      <c r="G154" s="220" t="s">
        <v>982</v>
      </c>
      <c r="H154" s="221" t="s">
        <v>983</v>
      </c>
      <c r="I154" s="221" t="s">
        <v>984</v>
      </c>
      <c r="J154" s="222" t="s">
        <v>34</v>
      </c>
      <c r="K154" s="222" t="s">
        <v>35</v>
      </c>
      <c r="L154" s="222" t="s">
        <v>35</v>
      </c>
      <c r="M154" s="222" t="s">
        <v>36</v>
      </c>
      <c r="N154" s="222" t="s">
        <v>36</v>
      </c>
      <c r="O154" s="223" t="s">
        <v>985</v>
      </c>
      <c r="P154" s="224" t="s">
        <v>35</v>
      </c>
      <c r="Q154" s="225" t="s">
        <v>34</v>
      </c>
      <c r="R154" s="226" t="str">
        <f>IFERROR(VLOOKUP(INDEX([4]Validation!$O$11:$R$14, MATCH($Q154,[4]Validation!$M$11:$M$14,0),MATCH($P154,[4]Validation!$O$9:$R$9,0)),[4]Validation!$F$10:$G$25,2,FALSE), "")</f>
        <v>Moderate</v>
      </c>
      <c r="S154" s="227" t="s">
        <v>986</v>
      </c>
      <c r="T154" s="226" t="str">
        <f>IFERROR(VLOOKUP(INDEX([4]Validation!$O$20:$R$23, MATCH($R154,[4]Validation!$M$20:$M$23,0),MATCH(J154,[4]Validation!$O$18:$R$18,0)),v.IPCC.risk,2,FALSE), "")</f>
        <v>Low</v>
      </c>
      <c r="U154" s="226" t="str">
        <f>IFERROR(VLOOKUP(INDEX([4]Validation!$O$20:$R$23, MATCH($R154,[4]Validation!$M$20:$M$23,0),MATCH(K154,[4]Validation!$O$18:$R$18,0)),v.IPCC.risk,2,FALSE), "")</f>
        <v>Moderate</v>
      </c>
      <c r="V154" s="226" t="str">
        <f>IFERROR(VLOOKUP(INDEX([4]Validation!$O$20:$R$23, MATCH($R154,[4]Validation!$M$20:$M$23,0),MATCH(L154,[4]Validation!$O$18:$R$18,0)),v.IPCC.risk,2,FALSE), "")</f>
        <v>Moderate</v>
      </c>
      <c r="W154" s="226" t="str">
        <f>IFERROR(VLOOKUP(INDEX([4]Validation!$O$20:$R$23, MATCH($R154,[4]Validation!$M$20:$M$23,0),MATCH(M154,[4]Validation!$O$18:$R$18,0)),v.IPCC.risk,2,FALSE), "")</f>
        <v>High</v>
      </c>
      <c r="X154" s="226" t="str">
        <f>IFERROR(VLOOKUP(INDEX([4]Validation!$O$20:$R$23, MATCH($R154,[4]Validation!$M$20:$M$23,0),MATCH(N154,[4]Validation!$O$18:$R$18,0)),v.IPCC.risk,2,FALSE), "")</f>
        <v>High</v>
      </c>
      <c r="Y154" s="226" t="s">
        <v>479</v>
      </c>
      <c r="Z154" s="227" t="s">
        <v>987</v>
      </c>
      <c r="AA154" s="226" t="s">
        <v>65</v>
      </c>
      <c r="AB154" s="228"/>
      <c r="AC154" s="216"/>
    </row>
    <row r="155" spans="1:29" ht="21" customHeight="1" x14ac:dyDescent="0.25">
      <c r="A155" s="217" t="s">
        <v>988</v>
      </c>
      <c r="B155" s="218" t="s">
        <v>647</v>
      </c>
      <c r="C155" s="219" t="s">
        <v>718</v>
      </c>
      <c r="D155" s="219" t="s">
        <v>90</v>
      </c>
      <c r="E155" s="219"/>
      <c r="F155" s="219" t="s">
        <v>31</v>
      </c>
      <c r="G155" s="220" t="s">
        <v>989</v>
      </c>
      <c r="H155" s="221" t="s">
        <v>759</v>
      </c>
      <c r="I155" s="221" t="s">
        <v>990</v>
      </c>
      <c r="J155" s="222" t="s">
        <v>34</v>
      </c>
      <c r="K155" s="222" t="s">
        <v>35</v>
      </c>
      <c r="L155" s="222" t="s">
        <v>35</v>
      </c>
      <c r="M155" s="222" t="s">
        <v>36</v>
      </c>
      <c r="N155" s="222" t="s">
        <v>36</v>
      </c>
      <c r="O155" s="223" t="s">
        <v>991</v>
      </c>
      <c r="P155" s="224" t="s">
        <v>35</v>
      </c>
      <c r="Q155" s="225" t="s">
        <v>122</v>
      </c>
      <c r="R155" s="226" t="str">
        <f>IFERROR(VLOOKUP(INDEX([4]Validation!$O$11:$R$14, MATCH($Q155,[4]Validation!$M$11:$M$14,0),MATCH($P155,[4]Validation!$O$9:$R$9,0)),[4]Validation!$F$10:$G$25,2,FALSE), "")</f>
        <v>Moderate</v>
      </c>
      <c r="S155" s="227" t="s">
        <v>992</v>
      </c>
      <c r="T155" s="226" t="str">
        <f>IFERROR(VLOOKUP(INDEX([4]Validation!$O$20:$R$23, MATCH($R155,[4]Validation!$M$20:$M$23,0),MATCH(J155,[4]Validation!$O$18:$R$18,0)),v.IPCC.risk,2,FALSE), "")</f>
        <v>Low</v>
      </c>
      <c r="U155" s="226" t="str">
        <f>IFERROR(VLOOKUP(INDEX([4]Validation!$O$20:$R$23, MATCH($R155,[4]Validation!$M$20:$M$23,0),MATCH(K155,[4]Validation!$O$18:$R$18,0)),v.IPCC.risk,2,FALSE), "")</f>
        <v>Moderate</v>
      </c>
      <c r="V155" s="226" t="str">
        <f>IFERROR(VLOOKUP(INDEX([4]Validation!$O$20:$R$23, MATCH($R155,[4]Validation!$M$20:$M$23,0),MATCH(L155,[4]Validation!$O$18:$R$18,0)),v.IPCC.risk,2,FALSE), "")</f>
        <v>Moderate</v>
      </c>
      <c r="W155" s="226" t="str">
        <f>IFERROR(VLOOKUP(INDEX([4]Validation!$O$20:$R$23, MATCH($R155,[4]Validation!$M$20:$M$23,0),MATCH(M155,[4]Validation!$O$18:$R$18,0)),v.IPCC.risk,2,FALSE), "")</f>
        <v>High</v>
      </c>
      <c r="X155" s="226" t="str">
        <f>IFERROR(VLOOKUP(INDEX([4]Validation!$O$20:$R$23, MATCH($R155,[4]Validation!$M$20:$M$23,0),MATCH(N155,[4]Validation!$O$18:$R$18,0)),v.IPCC.risk,2,FALSE), "")</f>
        <v>High</v>
      </c>
      <c r="Y155" s="226" t="s">
        <v>479</v>
      </c>
      <c r="Z155" s="227" t="s">
        <v>993</v>
      </c>
      <c r="AA155" s="226" t="s">
        <v>65</v>
      </c>
      <c r="AB155" s="228"/>
      <c r="AC155" s="216"/>
    </row>
    <row r="156" spans="1:29" ht="21" customHeight="1" x14ac:dyDescent="0.25">
      <c r="A156" s="103" t="s">
        <v>994</v>
      </c>
      <c r="B156" s="107" t="s">
        <v>647</v>
      </c>
      <c r="C156" s="105" t="s">
        <v>89</v>
      </c>
      <c r="D156" s="105" t="s">
        <v>90</v>
      </c>
      <c r="E156" s="105"/>
      <c r="F156" s="105" t="s">
        <v>49</v>
      </c>
      <c r="G156" s="104" t="s">
        <v>995</v>
      </c>
      <c r="H156" s="106" t="s">
        <v>996</v>
      </c>
      <c r="I156" s="106"/>
      <c r="J156" s="93" t="s">
        <v>34</v>
      </c>
      <c r="K156" s="93" t="s">
        <v>35</v>
      </c>
      <c r="L156" s="93" t="s">
        <v>35</v>
      </c>
      <c r="M156" s="93" t="s">
        <v>36</v>
      </c>
      <c r="N156" s="93" t="s">
        <v>36</v>
      </c>
      <c r="O156" s="166" t="s">
        <v>997</v>
      </c>
      <c r="P156" s="5" t="s">
        <v>35</v>
      </c>
      <c r="Q156" s="7" t="s">
        <v>122</v>
      </c>
      <c r="R156" s="8" t="str">
        <f>IFERROR(VLOOKUP(INDEX([4]Validation!$O$11:$R$14, MATCH($Q156,[4]Validation!$M$11:$M$14,0),MATCH($P156,[4]Validation!$O$9:$R$9,0)),[4]Validation!$F$10:$G$25,2,FALSE), "")</f>
        <v>Moderate</v>
      </c>
      <c r="S156" s="155" t="s">
        <v>998</v>
      </c>
      <c r="T156" s="8" t="str">
        <f>IFERROR(VLOOKUP(INDEX([4]Validation!$O$20:$R$23, MATCH($R156,[4]Validation!$M$20:$M$23,0),MATCH(J156,[4]Validation!$O$18:$R$18,0)),v.IPCC.risk,2,FALSE), "")</f>
        <v>Low</v>
      </c>
      <c r="U156" s="8" t="str">
        <f>IFERROR(VLOOKUP(INDEX([4]Validation!$O$20:$R$23, MATCH($R156,[4]Validation!$M$20:$M$23,0),MATCH(K156,[4]Validation!$O$18:$R$18,0)),v.IPCC.risk,2,FALSE), "")</f>
        <v>Moderate</v>
      </c>
      <c r="V156" s="8" t="str">
        <f>IFERROR(VLOOKUP(INDEX([4]Validation!$O$20:$R$23, MATCH($R156,[4]Validation!$M$20:$M$23,0),MATCH(L156,[4]Validation!$O$18:$R$18,0)),v.IPCC.risk,2,FALSE), "")</f>
        <v>Moderate</v>
      </c>
      <c r="W156" s="8" t="str">
        <f>IFERROR(VLOOKUP(INDEX([4]Validation!$O$20:$R$23, MATCH($R156,[4]Validation!$M$20:$M$23,0),MATCH(M156,[4]Validation!$O$18:$R$18,0)),v.IPCC.risk,2,FALSE), "")</f>
        <v>High</v>
      </c>
      <c r="X156" s="8" t="str">
        <f>IFERROR(VLOOKUP(INDEX([4]Validation!$O$20:$R$23, MATCH($R156,[4]Validation!$M$20:$M$23,0),MATCH(N156,[4]Validation!$O$18:$R$18,0)),v.IPCC.risk,2,FALSE), "")</f>
        <v>High</v>
      </c>
      <c r="Y156" s="8" t="s">
        <v>479</v>
      </c>
      <c r="Z156" s="155" t="s">
        <v>999</v>
      </c>
      <c r="AA156" s="8" t="s">
        <v>65</v>
      </c>
      <c r="AB156" s="134"/>
      <c r="AC156" s="4"/>
    </row>
    <row r="157" spans="1:29" ht="21" customHeight="1" x14ac:dyDescent="0.25">
      <c r="A157" s="271" t="s">
        <v>1000</v>
      </c>
      <c r="B157" s="274" t="s">
        <v>350</v>
      </c>
      <c r="C157" s="273" t="s">
        <v>1001</v>
      </c>
      <c r="D157" s="273" t="s">
        <v>444</v>
      </c>
      <c r="E157" s="273"/>
      <c r="F157" s="273" t="s">
        <v>31</v>
      </c>
      <c r="G157" s="274" t="s">
        <v>1002</v>
      </c>
      <c r="H157" s="275"/>
      <c r="I157" s="275"/>
      <c r="J157" s="222" t="s">
        <v>34</v>
      </c>
      <c r="K157" s="222" t="s">
        <v>35</v>
      </c>
      <c r="L157" s="222" t="s">
        <v>35</v>
      </c>
      <c r="M157" s="222" t="s">
        <v>35</v>
      </c>
      <c r="N157" s="222" t="s">
        <v>36</v>
      </c>
      <c r="O157" s="265" t="s">
        <v>1003</v>
      </c>
      <c r="P157" s="224" t="s">
        <v>36</v>
      </c>
      <c r="Q157" s="225" t="s">
        <v>122</v>
      </c>
      <c r="R157" s="226" t="str">
        <f>IFERROR(VLOOKUP(INDEX([5]Validation!$O$11:$R$14, MATCH($Q157,[5]Validation!$M$11:$M$14,0),MATCH($P157,[5]Validation!$O$9:$R$9,0)),[5]Validation!$F$10:$G$25,2,FALSE), "")</f>
        <v>High</v>
      </c>
      <c r="S157" s="228" t="s">
        <v>1004</v>
      </c>
      <c r="T157" s="226" t="str">
        <f>IFERROR(VLOOKUP(INDEX([5]Validation!$O$20:$R$23, MATCH($R157,[5]Validation!$M$20:$M$23,0),MATCH(J157,[5]Validation!$O$18:$R$18,0)),v.IPCC.risk,2,FALSE), "")</f>
        <v>Low</v>
      </c>
      <c r="U157" s="226" t="str">
        <f>IFERROR(VLOOKUP(INDEX([5]Validation!$O$20:$R$23, MATCH($R157,[5]Validation!$M$20:$M$23,0),MATCH(K157,[5]Validation!$O$18:$R$18,0)),v.IPCC.risk,2,FALSE), "")</f>
        <v>Moderate</v>
      </c>
      <c r="V157" s="226" t="str">
        <f>IFERROR(VLOOKUP(INDEX([5]Validation!$O$20:$R$23, MATCH($R157,[5]Validation!$M$20:$M$23,0),MATCH(L157,[5]Validation!$O$18:$R$18,0)),v.IPCC.risk,2,FALSE), "")</f>
        <v>Moderate</v>
      </c>
      <c r="W157" s="226" t="str">
        <f>IFERROR(VLOOKUP(INDEX([5]Validation!$O$20:$R$23, MATCH($R157,[5]Validation!$M$20:$M$23,0),MATCH(M157,[5]Validation!$O$18:$R$18,0)),v.IPCC.risk,2,FALSE), "")</f>
        <v>Moderate</v>
      </c>
      <c r="X157" s="226" t="str">
        <f>IFERROR(VLOOKUP(INDEX([5]Validation!$O$20:$R$23, MATCH($R157,[5]Validation!$M$20:$M$23,0),MATCH(N157,[5]Validation!$O$18:$R$18,0)),v.IPCC.risk,2,FALSE), "")</f>
        <v>High</v>
      </c>
      <c r="Y157" s="226" t="s">
        <v>479</v>
      </c>
      <c r="Z157" s="277" t="s">
        <v>1005</v>
      </c>
      <c r="AA157" s="226" t="s">
        <v>65</v>
      </c>
      <c r="AB157" s="228" t="s">
        <v>1006</v>
      </c>
      <c r="AC157" s="216"/>
    </row>
    <row r="158" spans="1:29" ht="21" customHeight="1" x14ac:dyDescent="0.25">
      <c r="A158" s="271" t="s">
        <v>1007</v>
      </c>
      <c r="B158" s="272" t="s">
        <v>259</v>
      </c>
      <c r="C158" s="273" t="s">
        <v>1001</v>
      </c>
      <c r="D158" s="273" t="s">
        <v>444</v>
      </c>
      <c r="E158" s="273"/>
      <c r="F158" s="273" t="s">
        <v>31</v>
      </c>
      <c r="G158" s="274"/>
      <c r="H158" s="275"/>
      <c r="I158" s="275"/>
      <c r="J158" s="222" t="s">
        <v>34</v>
      </c>
      <c r="K158" s="222" t="s">
        <v>35</v>
      </c>
      <c r="L158" s="222" t="s">
        <v>35</v>
      </c>
      <c r="M158" s="222" t="s">
        <v>35</v>
      </c>
      <c r="N158" s="222" t="s">
        <v>278</v>
      </c>
      <c r="O158" s="265" t="s">
        <v>1003</v>
      </c>
      <c r="P158" s="224" t="s">
        <v>36</v>
      </c>
      <c r="Q158" s="225" t="s">
        <v>278</v>
      </c>
      <c r="R158" s="226" t="str">
        <f>IFERROR(VLOOKUP(INDEX([5]Validation!$O$11:$R$14, MATCH($Q158,[5]Validation!$M$11:$M$14,0),MATCH($P158,[5]Validation!$O$9:$R$9,0)),[5]Validation!$F$10:$G$25,2,FALSE), "")</f>
        <v>Moderate</v>
      </c>
      <c r="S158" s="228" t="s">
        <v>1004</v>
      </c>
      <c r="T158" s="226" t="str">
        <f>IFERROR(VLOOKUP(INDEX([5]Validation!$O$20:$R$23, MATCH($R158,[5]Validation!$M$20:$M$23,0),MATCH(J158,[5]Validation!$O$18:$R$18,0)),v.IPCC.risk,2,FALSE), "")</f>
        <v>Low</v>
      </c>
      <c r="U158" s="226" t="str">
        <f>IFERROR(VLOOKUP(INDEX([5]Validation!$O$20:$R$23, MATCH($R158,[5]Validation!$M$20:$M$23,0),MATCH(K158,[5]Validation!$O$18:$R$18,0)),v.IPCC.risk,2,FALSE), "")</f>
        <v>Moderate</v>
      </c>
      <c r="V158" s="226" t="str">
        <f>IFERROR(VLOOKUP(INDEX([5]Validation!$O$20:$R$23, MATCH($R158,[5]Validation!$M$20:$M$23,0),MATCH(L158,[5]Validation!$O$18:$R$18,0)),v.IPCC.risk,2,FALSE), "")</f>
        <v>Moderate</v>
      </c>
      <c r="W158" s="226" t="str">
        <f>IFERROR(VLOOKUP(INDEX([5]Validation!$O$20:$R$23, MATCH($R158,[5]Validation!$M$20:$M$23,0),MATCH(M158,[5]Validation!$O$18:$R$18,0)),v.IPCC.risk,2,FALSE), "")</f>
        <v>Moderate</v>
      </c>
      <c r="X158" s="226" t="str">
        <f>IFERROR(VLOOKUP(INDEX([5]Validation!$O$20:$R$23, MATCH($R158,[5]Validation!$M$20:$M$23,0),MATCH(N158,[5]Validation!$O$18:$R$18,0)),v.IPCC.risk,2,FALSE), "")</f>
        <v>High</v>
      </c>
      <c r="Y158" s="226" t="s">
        <v>479</v>
      </c>
      <c r="Z158" s="277" t="s">
        <v>1005</v>
      </c>
      <c r="AA158" s="226" t="s">
        <v>65</v>
      </c>
      <c r="AB158" s="228" t="s">
        <v>1006</v>
      </c>
      <c r="AC158" s="216"/>
    </row>
    <row r="159" spans="1:29" ht="21" customHeight="1" x14ac:dyDescent="0.25">
      <c r="A159" s="271" t="s">
        <v>1008</v>
      </c>
      <c r="B159" s="279" t="s">
        <v>491</v>
      </c>
      <c r="C159" s="273" t="s">
        <v>1001</v>
      </c>
      <c r="D159" s="273" t="s">
        <v>444</v>
      </c>
      <c r="E159" s="273"/>
      <c r="F159" s="273" t="s">
        <v>31</v>
      </c>
      <c r="G159" s="274"/>
      <c r="H159" s="275"/>
      <c r="I159" s="275"/>
      <c r="J159" s="222" t="s">
        <v>34</v>
      </c>
      <c r="K159" s="222" t="s">
        <v>35</v>
      </c>
      <c r="L159" s="222" t="s">
        <v>35</v>
      </c>
      <c r="M159" s="222" t="s">
        <v>35</v>
      </c>
      <c r="N159" s="222" t="s">
        <v>278</v>
      </c>
      <c r="O159" s="265"/>
      <c r="P159" s="224" t="s">
        <v>36</v>
      </c>
      <c r="Q159" s="225" t="s">
        <v>122</v>
      </c>
      <c r="R159" s="226" t="str">
        <f>IFERROR(VLOOKUP(INDEX([5]Validation!$O$11:$R$14, MATCH($Q159,[5]Validation!$M$11:$M$14,0),MATCH($P159,[5]Validation!$O$9:$R$9,0)),[5]Validation!$F$10:$G$25,2,FALSE), "")</f>
        <v>High</v>
      </c>
      <c r="S159" s="228" t="s">
        <v>1004</v>
      </c>
      <c r="T159" s="226" t="str">
        <f>IFERROR(VLOOKUP(INDEX([5]Validation!$O$20:$R$23, MATCH($R159,[5]Validation!$M$20:$M$23,0),MATCH(J159,[5]Validation!$O$18:$R$18,0)),v.IPCC.risk,2,FALSE), "")</f>
        <v>Low</v>
      </c>
      <c r="U159" s="226" t="str">
        <f>IFERROR(VLOOKUP(INDEX([5]Validation!$O$20:$R$23, MATCH($R159,[5]Validation!$M$20:$M$23,0),MATCH(K159,[5]Validation!$O$18:$R$18,0)),v.IPCC.risk,2,FALSE), "")</f>
        <v>Moderate</v>
      </c>
      <c r="V159" s="226" t="str">
        <f>IFERROR(VLOOKUP(INDEX([5]Validation!$O$20:$R$23, MATCH($R159,[5]Validation!$M$20:$M$23,0),MATCH(L159,[5]Validation!$O$18:$R$18,0)),v.IPCC.risk,2,FALSE), "")</f>
        <v>Moderate</v>
      </c>
      <c r="W159" s="226" t="str">
        <f>IFERROR(VLOOKUP(INDEX([5]Validation!$O$20:$R$23, MATCH($R159,[5]Validation!$M$20:$M$23,0),MATCH(M159,[5]Validation!$O$18:$R$18,0)),v.IPCC.risk,2,FALSE), "")</f>
        <v>Moderate</v>
      </c>
      <c r="X159" s="226" t="str">
        <f>IFERROR(VLOOKUP(INDEX([5]Validation!$O$20:$R$23, MATCH($R159,[5]Validation!$M$20:$M$23,0),MATCH(N159,[5]Validation!$O$18:$R$18,0)),v.IPCC.risk,2,FALSE), "")</f>
        <v>High</v>
      </c>
      <c r="Y159" s="226" t="s">
        <v>479</v>
      </c>
      <c r="Z159" s="277" t="s">
        <v>1005</v>
      </c>
      <c r="AA159" s="226" t="s">
        <v>65</v>
      </c>
      <c r="AB159" s="228" t="s">
        <v>1006</v>
      </c>
      <c r="AC159" s="216"/>
    </row>
    <row r="160" spans="1:29" ht="21" customHeight="1" x14ac:dyDescent="0.25">
      <c r="A160" s="271" t="s">
        <v>1009</v>
      </c>
      <c r="B160" s="272" t="s">
        <v>259</v>
      </c>
      <c r="C160" s="273" t="s">
        <v>710</v>
      </c>
      <c r="D160" s="273" t="s">
        <v>444</v>
      </c>
      <c r="E160" s="273"/>
      <c r="F160" s="273" t="s">
        <v>31</v>
      </c>
      <c r="G160" s="273" t="s">
        <v>1010</v>
      </c>
      <c r="H160" s="275" t="s">
        <v>1011</v>
      </c>
      <c r="I160" s="275"/>
      <c r="J160" s="222" t="s">
        <v>34</v>
      </c>
      <c r="K160" s="222" t="s">
        <v>35</v>
      </c>
      <c r="L160" s="222" t="s">
        <v>35</v>
      </c>
      <c r="M160" s="222" t="s">
        <v>35</v>
      </c>
      <c r="N160" s="222" t="s">
        <v>36</v>
      </c>
      <c r="O160" s="265" t="s">
        <v>1012</v>
      </c>
      <c r="P160" s="224" t="s">
        <v>35</v>
      </c>
      <c r="Q160" s="225" t="s">
        <v>34</v>
      </c>
      <c r="R160" s="226" t="str">
        <f>IFERROR(VLOOKUP(INDEX(Validation!$O$11:$R$14, MATCH($Q160,Validation!$M$11:$M$14,0),MATCH($P160,Validation!$O$9:$R$9,0)),Validation!$F$10:$G$25,2,FALSE), "")</f>
        <v>Moderate</v>
      </c>
      <c r="S160" s="228" t="s">
        <v>1013</v>
      </c>
      <c r="T160" s="226" t="str">
        <f>IFERROR(VLOOKUP(INDEX(Validation!$O$20:$R$23, MATCH($R160, Validation!$M$20:$M$23,0),MATCH($J160, Validation!$O$18:$R$18,0)),v.IPCC.risk,2,FALSE), "")</f>
        <v>Low</v>
      </c>
      <c r="U160" s="226" t="str">
        <f>IFERROR(VLOOKUP(INDEX([5]Validation!$O$20:$R$23, MATCH($R160,[5]Validation!$M$20:$M$23,0),MATCH(K160,[5]Validation!$O$18:$R$18,0)),v.IPCC.risk,2,FALSE), "")</f>
        <v>Moderate</v>
      </c>
      <c r="V160" s="226" t="str">
        <f>IFERROR(VLOOKUP(INDEX([5]Validation!$O$20:$R$23, MATCH($R160,[5]Validation!$M$20:$M$23,0),MATCH(L160,[5]Validation!$O$18:$R$18,0)),v.IPCC.risk,2,FALSE), "")</f>
        <v>Moderate</v>
      </c>
      <c r="W160" s="226" t="str">
        <f>IFERROR(VLOOKUP(INDEX([5]Validation!$O$20:$R$23, MATCH($R160,[5]Validation!$M$20:$M$23,0),MATCH(M160,[5]Validation!$O$18:$R$18,0)),v.IPCC.risk,2,FALSE), "")</f>
        <v>Moderate</v>
      </c>
      <c r="X160" s="226" t="str">
        <f>IFERROR(VLOOKUP(INDEX([5]Validation!$O$20:$R$23, MATCH($R160,[5]Validation!$M$20:$M$23,0),MATCH(N160,[5]Validation!$O$18:$R$18,0)),v.IPCC.risk,2,FALSE), "")</f>
        <v>High</v>
      </c>
      <c r="Y160" s="226" t="s">
        <v>479</v>
      </c>
      <c r="Z160" s="228" t="s">
        <v>945</v>
      </c>
      <c r="AA160" s="226" t="s">
        <v>43</v>
      </c>
      <c r="AB160" s="228" t="s">
        <v>1014</v>
      </c>
      <c r="AC160" s="216"/>
    </row>
    <row r="161" spans="1:29" ht="21" customHeight="1" x14ac:dyDescent="0.25">
      <c r="A161" s="108" t="s">
        <v>1015</v>
      </c>
      <c r="B161" s="109" t="s">
        <v>350</v>
      </c>
      <c r="C161" s="110" t="s">
        <v>69</v>
      </c>
      <c r="D161" s="110" t="s">
        <v>48</v>
      </c>
      <c r="E161" s="110" t="s">
        <v>1016</v>
      </c>
      <c r="F161" s="110" t="s">
        <v>49</v>
      </c>
      <c r="G161" s="109" t="s">
        <v>1017</v>
      </c>
      <c r="H161" s="111" t="s">
        <v>1018</v>
      </c>
      <c r="I161" s="156"/>
      <c r="J161" s="93" t="s">
        <v>34</v>
      </c>
      <c r="K161" s="93" t="s">
        <v>34</v>
      </c>
      <c r="L161" s="93" t="s">
        <v>35</v>
      </c>
      <c r="M161" s="93" t="s">
        <v>35</v>
      </c>
      <c r="N161" s="93" t="s">
        <v>36</v>
      </c>
      <c r="O161" s="132" t="s">
        <v>1019</v>
      </c>
      <c r="P161" s="5" t="s">
        <v>35</v>
      </c>
      <c r="Q161" s="7" t="s">
        <v>122</v>
      </c>
      <c r="R161" s="8" t="str">
        <f>IFERROR(VLOOKUP(INDEX(Validation!$O$11:$R$14, MATCH($Q161,Validation!$M$11:$M$14,0),MATCH($P161,Validation!$O$9:$R$9,0)),Validation!$F$10:$G$25,2,FALSE), "")</f>
        <v>Moderate</v>
      </c>
      <c r="S161" s="134" t="s">
        <v>1020</v>
      </c>
      <c r="T161" s="8" t="str">
        <f>IFERROR(VLOOKUP(INDEX(Validation!$O$20:$R$23, MATCH($R161,Validation!$M$20:$M$23,0),MATCH(J161,Validation!$O$18:$R$18,0)),v.IPCC.risk,2,FALSE), "")</f>
        <v>Low</v>
      </c>
      <c r="U161" s="8" t="str">
        <f>IFERROR(VLOOKUP(INDEX(Validation!$O$20:$R$23, MATCH($R161,Validation!$M$20:$M$23,0),MATCH(K161,Validation!$O$18:$R$18,0)),v.IPCC.risk,2,FALSE), "")</f>
        <v>Low</v>
      </c>
      <c r="V161" s="8" t="str">
        <f>IFERROR(VLOOKUP(INDEX(Validation!$O$20:$R$23, MATCH($R161,Validation!$M$20:$M$23,0),MATCH(L161,Validation!$O$18:$R$18,0)),v.IPCC.risk,2,FALSE), "")</f>
        <v>Moderate</v>
      </c>
      <c r="W161" s="8" t="str">
        <f>IFERROR(VLOOKUP(INDEX(Validation!$O$20:$R$23, MATCH($R161,Validation!$M$20:$M$23,0),MATCH(M161,Validation!$O$18:$R$18,0)),v.IPCC.risk,2,FALSE), "")</f>
        <v>Moderate</v>
      </c>
      <c r="X161" s="8" t="str">
        <f>IFERROR(VLOOKUP(INDEX(Validation!$O$20:$R$23, MATCH($R161,Validation!$M$20:$M$23,0),MATCH(N161,Validation!$O$18:$R$18,0)),v.IPCC.risk,2,FALSE), "")</f>
        <v>High</v>
      </c>
      <c r="Y161" s="8" t="s">
        <v>479</v>
      </c>
      <c r="Z161" s="134" t="s">
        <v>1021</v>
      </c>
      <c r="AA161" s="8" t="s">
        <v>65</v>
      </c>
      <c r="AB161" s="134"/>
      <c r="AC161" s="4"/>
    </row>
    <row r="162" spans="1:29" ht="21" customHeight="1" x14ac:dyDescent="0.25">
      <c r="A162" s="217" t="s">
        <v>1022</v>
      </c>
      <c r="B162" s="229" t="s">
        <v>491</v>
      </c>
      <c r="C162" s="219" t="s">
        <v>89</v>
      </c>
      <c r="D162" s="219" t="s">
        <v>90</v>
      </c>
      <c r="E162" s="219"/>
      <c r="F162" s="219" t="s">
        <v>31</v>
      </c>
      <c r="G162" s="220" t="s">
        <v>1023</v>
      </c>
      <c r="H162" s="221" t="s">
        <v>1024</v>
      </c>
      <c r="I162" s="221"/>
      <c r="J162" s="222" t="s">
        <v>35</v>
      </c>
      <c r="K162" s="222" t="s">
        <v>35</v>
      </c>
      <c r="L162" s="222" t="s">
        <v>35</v>
      </c>
      <c r="M162" s="222" t="s">
        <v>36</v>
      </c>
      <c r="N162" s="222" t="s">
        <v>36</v>
      </c>
      <c r="O162" s="223" t="s">
        <v>1025</v>
      </c>
      <c r="P162" s="224" t="s">
        <v>35</v>
      </c>
      <c r="Q162" s="225" t="s">
        <v>122</v>
      </c>
      <c r="R162" s="226" t="str">
        <f>IFERROR(VLOOKUP(INDEX([4]Validation!$O$11:$R$14, MATCH($Q162,[4]Validation!$M$11:$M$14,0),MATCH($P162,[4]Validation!$O$9:$R$9,0)),[4]Validation!$F$10:$G$25,2,FALSE), "")</f>
        <v>Moderate</v>
      </c>
      <c r="S162" s="227" t="s">
        <v>1026</v>
      </c>
      <c r="T162" s="226" t="str">
        <f>IFERROR(VLOOKUP(INDEX([4]Validation!$O$20:$R$23, MATCH($R162,[4]Validation!$M$20:$M$23,0),MATCH(J162,[4]Validation!$O$18:$R$18,0)),v.IPCC.risk,2,FALSE), "")</f>
        <v>Moderate</v>
      </c>
      <c r="U162" s="226" t="str">
        <f>IFERROR(VLOOKUP(INDEX([4]Validation!$O$20:$R$23, MATCH($R162,[4]Validation!$M$20:$M$23,0),MATCH(K162,[4]Validation!$O$18:$R$18,0)),v.IPCC.risk,2,FALSE), "")</f>
        <v>Moderate</v>
      </c>
      <c r="V162" s="226" t="str">
        <f>IFERROR(VLOOKUP(INDEX([4]Validation!$O$20:$R$23, MATCH($R162,[4]Validation!$M$20:$M$23,0),MATCH(L162,[4]Validation!$O$18:$R$18,0)),v.IPCC.risk,2,FALSE), "")</f>
        <v>Moderate</v>
      </c>
      <c r="W162" s="226" t="str">
        <f>IFERROR(VLOOKUP(INDEX([4]Validation!$O$20:$R$23, MATCH($R162,[4]Validation!$M$20:$M$23,0),MATCH(M162,[4]Validation!$O$18:$R$18,0)),v.IPCC.risk,2,FALSE), "")</f>
        <v>High</v>
      </c>
      <c r="X162" s="226" t="str">
        <f>IFERROR(VLOOKUP(INDEX([4]Validation!$O$20:$R$23, MATCH($R162,[4]Validation!$M$20:$M$23,0),MATCH(N162,[4]Validation!$O$18:$R$18,0)),v.IPCC.risk,2,FALSE), "")</f>
        <v>High</v>
      </c>
      <c r="Y162" s="226" t="s">
        <v>1027</v>
      </c>
      <c r="Z162" s="227" t="s">
        <v>1028</v>
      </c>
      <c r="AA162" s="226" t="s">
        <v>65</v>
      </c>
      <c r="AB162" s="228"/>
      <c r="AC162" s="216"/>
    </row>
    <row r="163" spans="1:29" ht="21" customHeight="1" x14ac:dyDescent="0.25">
      <c r="A163" s="217" t="s">
        <v>1029</v>
      </c>
      <c r="B163" s="218" t="s">
        <v>259</v>
      </c>
      <c r="C163" s="219" t="s">
        <v>550</v>
      </c>
      <c r="D163" s="219" t="s">
        <v>90</v>
      </c>
      <c r="E163" s="219"/>
      <c r="F163" s="219" t="s">
        <v>31</v>
      </c>
      <c r="G163" s="220" t="s">
        <v>1030</v>
      </c>
      <c r="H163" s="221" t="s">
        <v>1031</v>
      </c>
      <c r="I163" s="221" t="s">
        <v>1032</v>
      </c>
      <c r="J163" s="222" t="s">
        <v>34</v>
      </c>
      <c r="K163" s="222" t="s">
        <v>35</v>
      </c>
      <c r="L163" s="222" t="s">
        <v>35</v>
      </c>
      <c r="M163" s="222" t="s">
        <v>36</v>
      </c>
      <c r="N163" s="222" t="s">
        <v>36</v>
      </c>
      <c r="O163" s="223" t="s">
        <v>1033</v>
      </c>
      <c r="P163" s="224" t="s">
        <v>35</v>
      </c>
      <c r="Q163" s="225" t="s">
        <v>122</v>
      </c>
      <c r="R163" s="226" t="str">
        <f>IFERROR(VLOOKUP(INDEX([4]Validation!$O$11:$R$14, MATCH($Q163,[4]Validation!$M$11:$M$14,0),MATCH($P163,[4]Validation!$O$9:$R$9,0)),[4]Validation!$F$10:$G$25,2,FALSE), "")</f>
        <v>Moderate</v>
      </c>
      <c r="S163" s="227" t="s">
        <v>1034</v>
      </c>
      <c r="T163" s="226" t="str">
        <f>IFERROR(VLOOKUP(INDEX([4]Validation!$O$20:$R$23, MATCH($R163,[4]Validation!$M$20:$M$23,0),MATCH(J163,[4]Validation!$O$18:$R$18,0)),v.IPCC.risk,2,FALSE), "")</f>
        <v>Low</v>
      </c>
      <c r="U163" s="226" t="str">
        <f>IFERROR(VLOOKUP(INDEX([4]Validation!$O$20:$R$23, MATCH($R163,[4]Validation!$M$20:$M$23,0),MATCH(K163,[4]Validation!$O$18:$R$18,0)),v.IPCC.risk,2,FALSE), "")</f>
        <v>Moderate</v>
      </c>
      <c r="V163" s="226" t="str">
        <f>IFERROR(VLOOKUP(INDEX([4]Validation!$O$20:$R$23, MATCH($R163,[4]Validation!$M$20:$M$23,0),MATCH(L163,[4]Validation!$O$18:$R$18,0)),v.IPCC.risk,2,FALSE), "")</f>
        <v>Moderate</v>
      </c>
      <c r="W163" s="226" t="str">
        <f>IFERROR(VLOOKUP(INDEX([4]Validation!$O$20:$R$23, MATCH($R163,[4]Validation!$M$20:$M$23,0),MATCH(M163,[4]Validation!$O$18:$R$18,0)),v.IPCC.risk,2,FALSE), "")</f>
        <v>High</v>
      </c>
      <c r="X163" s="226" t="str">
        <f>IFERROR(VLOOKUP(INDEX([4]Validation!$O$20:$R$23, MATCH($R163,[4]Validation!$M$20:$M$23,0),MATCH(N163,[4]Validation!$O$18:$R$18,0)),v.IPCC.risk,2,FALSE), "")</f>
        <v>High</v>
      </c>
      <c r="Y163" s="226" t="s">
        <v>1027</v>
      </c>
      <c r="Z163" s="227"/>
      <c r="AA163" s="226" t="s">
        <v>65</v>
      </c>
      <c r="AB163" s="228"/>
      <c r="AC163" s="216"/>
    </row>
    <row r="164" spans="1:29" ht="21" customHeight="1" x14ac:dyDescent="0.25">
      <c r="A164" s="217" t="s">
        <v>1035</v>
      </c>
      <c r="B164" s="220" t="s">
        <v>174</v>
      </c>
      <c r="C164" s="219" t="s">
        <v>928</v>
      </c>
      <c r="D164" s="219" t="s">
        <v>90</v>
      </c>
      <c r="E164" s="219"/>
      <c r="F164" s="219" t="s">
        <v>31</v>
      </c>
      <c r="G164" s="220" t="s">
        <v>1036</v>
      </c>
      <c r="H164" s="221" t="s">
        <v>930</v>
      </c>
      <c r="I164" s="221" t="s">
        <v>1037</v>
      </c>
      <c r="J164" s="222" t="s">
        <v>34</v>
      </c>
      <c r="K164" s="222" t="s">
        <v>34</v>
      </c>
      <c r="L164" s="222" t="s">
        <v>34</v>
      </c>
      <c r="M164" s="222" t="s">
        <v>35</v>
      </c>
      <c r="N164" s="222" t="s">
        <v>36</v>
      </c>
      <c r="O164" s="223" t="s">
        <v>1038</v>
      </c>
      <c r="P164" s="224" t="s">
        <v>35</v>
      </c>
      <c r="Q164" s="225" t="s">
        <v>122</v>
      </c>
      <c r="R164" s="226" t="str">
        <f>IFERROR(VLOOKUP(INDEX([4]Validation!$O$11:$R$14, MATCH($Q164,[4]Validation!$M$11:$M$14,0),MATCH($P164,[4]Validation!$O$9:$R$9,0)),[4]Validation!$F$10:$G$25,2,FALSE), "")</f>
        <v>Moderate</v>
      </c>
      <c r="S164" s="227" t="s">
        <v>1039</v>
      </c>
      <c r="T164" s="226" t="str">
        <f>IFERROR(VLOOKUP(INDEX([4]Validation!$O$20:$R$23, MATCH($R164,[4]Validation!$M$20:$M$23,0),MATCH(J164,[4]Validation!$O$18:$R$18,0)),v.IPCC.risk,2,FALSE), "")</f>
        <v>Low</v>
      </c>
      <c r="U164" s="226" t="str">
        <f>IFERROR(VLOOKUP(INDEX([4]Validation!$O$20:$R$23, MATCH($R164,[4]Validation!$M$20:$M$23,0),MATCH(K164,[4]Validation!$O$18:$R$18,0)),v.IPCC.risk,2,FALSE), "")</f>
        <v>Low</v>
      </c>
      <c r="V164" s="226" t="str">
        <f>IFERROR(VLOOKUP(INDEX([4]Validation!$O$20:$R$23, MATCH($R164,[4]Validation!$M$20:$M$23,0),MATCH(L164,[4]Validation!$O$18:$R$18,0)),v.IPCC.risk,2,FALSE), "")</f>
        <v>Low</v>
      </c>
      <c r="W164" s="226" t="str">
        <f>IFERROR(VLOOKUP(INDEX([4]Validation!$O$20:$R$23, MATCH($R164,[4]Validation!$M$20:$M$23,0),MATCH(M164,[4]Validation!$O$18:$R$18,0)),v.IPCC.risk,2,FALSE), "")</f>
        <v>Moderate</v>
      </c>
      <c r="X164" s="226" t="str">
        <f>IFERROR(VLOOKUP(INDEX([4]Validation!$O$20:$R$23, MATCH($R164,[4]Validation!$M$20:$M$23,0),MATCH(N164,[4]Validation!$O$18:$R$18,0)),v.IPCC.risk,2,FALSE), "")</f>
        <v>High</v>
      </c>
      <c r="Y164" s="226" t="s">
        <v>1027</v>
      </c>
      <c r="Z164" s="227"/>
      <c r="AA164" s="226" t="s">
        <v>65</v>
      </c>
      <c r="AB164" s="228"/>
      <c r="AC164" s="216"/>
    </row>
    <row r="165" spans="1:29" ht="21" customHeight="1" x14ac:dyDescent="0.25">
      <c r="A165" s="233" t="s">
        <v>1040</v>
      </c>
      <c r="B165" s="234" t="s">
        <v>350</v>
      </c>
      <c r="C165" s="235" t="s">
        <v>211</v>
      </c>
      <c r="D165" s="235" t="s">
        <v>29</v>
      </c>
      <c r="E165" s="235" t="s">
        <v>351</v>
      </c>
      <c r="F165" s="235" t="s">
        <v>31</v>
      </c>
      <c r="G165" s="236" t="s">
        <v>1041</v>
      </c>
      <c r="H165" s="237" t="s">
        <v>214</v>
      </c>
      <c r="I165" s="238" t="s">
        <v>353</v>
      </c>
      <c r="J165" s="239" t="s">
        <v>34</v>
      </c>
      <c r="K165" s="239" t="s">
        <v>35</v>
      </c>
      <c r="L165" s="239" t="s">
        <v>35</v>
      </c>
      <c r="M165" s="239" t="s">
        <v>36</v>
      </c>
      <c r="N165" s="239" t="s">
        <v>37</v>
      </c>
      <c r="O165" s="240" t="s">
        <v>415</v>
      </c>
      <c r="P165" s="241" t="s">
        <v>35</v>
      </c>
      <c r="Q165" s="241" t="s">
        <v>34</v>
      </c>
      <c r="R165" s="241" t="str">
        <f>IFERROR(VLOOKUP(INDEX([3]Validation!$O$11:$R$14, MATCH($Q165,[3]Validation!$M$11:$M$14,0),MATCH($P165,[3]Validation!$O$9:$R$9,0)),[3]Validation!$F$10:$G$25,2,FALSE), "")</f>
        <v>Moderate</v>
      </c>
      <c r="S165" s="242" t="s">
        <v>1042</v>
      </c>
      <c r="T165" s="241" t="str">
        <f>IFERROR(VLOOKUP(INDEX([3]Validation!$O$20:$R$23, MATCH($R165,[3]Validation!$M$20:$M$23,0),MATCH(J165,[3]Validation!$O$18:$R$18,0)),v.IPCC.risk,2,FALSE), "")</f>
        <v>Low</v>
      </c>
      <c r="U165" s="241" t="str">
        <f>IFERROR(VLOOKUP(INDEX([3]Validation!$O$20:$R$23, MATCH($R165,[3]Validation!$M$20:$M$23,0),MATCH(K165,[3]Validation!$O$18:$R$18,0)),v.IPCC.risk,2,FALSE), "")</f>
        <v>Moderate</v>
      </c>
      <c r="V165" s="241" t="str">
        <f>IFERROR(VLOOKUP(INDEX([3]Validation!$O$20:$R$23, MATCH($R165,[3]Validation!$M$20:$M$23,0),MATCH(L165,[3]Validation!$O$18:$R$18,0)),v.IPCC.risk,2,FALSE), "")</f>
        <v>Moderate</v>
      </c>
      <c r="W165" s="241" t="str">
        <f>IFERROR(VLOOKUP(INDEX([3]Validation!$O$20:$R$23, MATCH($R165,[3]Validation!$M$20:$M$23,0),MATCH(M165,[3]Validation!$O$18:$R$18,0)),v.IPCC.risk,2,FALSE), "")</f>
        <v>High</v>
      </c>
      <c r="X165" s="241" t="str">
        <f>IFERROR(VLOOKUP(INDEX([3]Validation!$O$20:$R$23, MATCH($R165,[3]Validation!$M$20:$M$23,0),MATCH(N165,[3]Validation!$O$18:$R$18,0)),v.IPCC.risk,2,FALSE), "")</f>
        <v>High</v>
      </c>
      <c r="Y165" s="241"/>
      <c r="Z165" s="243" t="s">
        <v>1043</v>
      </c>
      <c r="AA165" s="233" t="s">
        <v>43</v>
      </c>
      <c r="AB165" s="244"/>
      <c r="AC165" s="216"/>
    </row>
    <row r="166" spans="1:29" ht="21" customHeight="1" x14ac:dyDescent="0.25">
      <c r="A166" s="233" t="s">
        <v>1044</v>
      </c>
      <c r="B166" s="247" t="s">
        <v>1045</v>
      </c>
      <c r="C166" s="235" t="s">
        <v>116</v>
      </c>
      <c r="D166" s="235" t="s">
        <v>29</v>
      </c>
      <c r="E166" s="235" t="s">
        <v>1046</v>
      </c>
      <c r="F166" s="235" t="s">
        <v>31</v>
      </c>
      <c r="G166" s="236" t="s">
        <v>1047</v>
      </c>
      <c r="H166" s="237" t="s">
        <v>1048</v>
      </c>
      <c r="I166" s="238"/>
      <c r="J166" s="222" t="s">
        <v>34</v>
      </c>
      <c r="K166" s="222" t="s">
        <v>34</v>
      </c>
      <c r="L166" s="222" t="s">
        <v>34</v>
      </c>
      <c r="M166" s="222" t="s">
        <v>35</v>
      </c>
      <c r="N166" s="222" t="s">
        <v>34</v>
      </c>
      <c r="O166" s="223"/>
      <c r="P166" s="224" t="s">
        <v>36</v>
      </c>
      <c r="Q166" s="225" t="s">
        <v>39</v>
      </c>
      <c r="R166" s="226" t="str">
        <f>IFERROR(VLOOKUP(INDEX([3]Validation!$O$11:$R$14, MATCH($Q166,[3]Validation!$M$11:$M$14,0),MATCH($P166,[3]Validation!$O$9:$R$9,0)),[3]Validation!$F$10:$G$25,2,FALSE), "")</f>
        <v>Extreme</v>
      </c>
      <c r="S166" s="249" t="s">
        <v>389</v>
      </c>
      <c r="T166" s="226" t="str">
        <f>IFERROR(VLOOKUP(INDEX([3]Validation!$O$20:$R$23, MATCH($R166,[3]Validation!$M$20:$M$23,0),MATCH(J166,[3]Validation!$O$18:$R$18,0)),v.IPCC.risk,2,FALSE), "")</f>
        <v>Moderate</v>
      </c>
      <c r="U166" s="226" t="str">
        <f>IFERROR(VLOOKUP(INDEX([3]Validation!$O$20:$R$23, MATCH($R166,[3]Validation!$M$20:$M$23,0),MATCH(K166,[3]Validation!$O$18:$R$18,0)),v.IPCC.risk,2,FALSE), "")</f>
        <v>Moderate</v>
      </c>
      <c r="V166" s="226" t="str">
        <f>IFERROR(VLOOKUP(INDEX([3]Validation!$O$20:$R$23, MATCH($R166,[3]Validation!$M$20:$M$23,0),MATCH(L166,[3]Validation!$O$18:$R$18,0)),v.IPCC.risk,2,FALSE), "")</f>
        <v>Moderate</v>
      </c>
      <c r="W166" s="226" t="str">
        <f>IFERROR(VLOOKUP(INDEX([3]Validation!$O$20:$R$23, MATCH($R166,[3]Validation!$M$20:$M$23,0),MATCH(M166,[3]Validation!$O$18:$R$18,0)),v.IPCC.risk,2,FALSE), "")</f>
        <v>High</v>
      </c>
      <c r="X166" s="226" t="str">
        <f>IFERROR(VLOOKUP(INDEX([3]Validation!$O$20:$R$23, MATCH($R166,[3]Validation!$M$20:$M$23,0),MATCH(N166,[3]Validation!$O$18:$R$18,0)),v.IPCC.risk,2,FALSE), "")</f>
        <v>Moderate</v>
      </c>
      <c r="Y166" s="226" t="s">
        <v>84</v>
      </c>
      <c r="Z166" s="243" t="s">
        <v>1049</v>
      </c>
      <c r="AA166" s="233" t="s">
        <v>65</v>
      </c>
      <c r="AB166" s="244" t="s">
        <v>86</v>
      </c>
      <c r="AC166" s="216"/>
    </row>
    <row r="167" spans="1:29" ht="21" customHeight="1" x14ac:dyDescent="0.25">
      <c r="A167" s="217" t="s">
        <v>1050</v>
      </c>
      <c r="B167" s="229" t="s">
        <v>68</v>
      </c>
      <c r="C167" s="219" t="s">
        <v>870</v>
      </c>
      <c r="D167" s="219" t="s">
        <v>90</v>
      </c>
      <c r="E167" s="219"/>
      <c r="F167" s="219" t="s">
        <v>31</v>
      </c>
      <c r="G167" s="220" t="s">
        <v>1051</v>
      </c>
      <c r="H167" s="221" t="s">
        <v>1052</v>
      </c>
      <c r="I167" s="221"/>
      <c r="J167" s="222" t="s">
        <v>34</v>
      </c>
      <c r="K167" s="222" t="s">
        <v>35</v>
      </c>
      <c r="L167" s="222" t="s">
        <v>35</v>
      </c>
      <c r="M167" s="222" t="s">
        <v>35</v>
      </c>
      <c r="N167" s="222" t="s">
        <v>35</v>
      </c>
      <c r="O167" s="223" t="s">
        <v>1053</v>
      </c>
      <c r="P167" s="224" t="s">
        <v>35</v>
      </c>
      <c r="Q167" s="225" t="s">
        <v>34</v>
      </c>
      <c r="R167" s="226" t="str">
        <f>IFERROR(VLOOKUP(INDEX([4]Validation!$O$11:$R$14, MATCH($Q167,[4]Validation!$M$11:$M$14,0),MATCH($P167,[4]Validation!$O$9:$R$9,0)),[4]Validation!$F$10:$G$25,2,FALSE), "")</f>
        <v>Moderate</v>
      </c>
      <c r="S167" s="227" t="s">
        <v>1054</v>
      </c>
      <c r="T167" s="226" t="str">
        <f>IFERROR(VLOOKUP(INDEX([4]Validation!$O$20:$R$23, MATCH($R167,[4]Validation!$M$20:$M$23,0),MATCH(J167,[4]Validation!$O$18:$R$18,0)),v.IPCC.risk,2,FALSE), "")</f>
        <v>Low</v>
      </c>
      <c r="U167" s="226" t="str">
        <f>IFERROR(VLOOKUP(INDEX([4]Validation!$O$20:$R$23, MATCH($R167,[4]Validation!$M$20:$M$23,0),MATCH(K167,[4]Validation!$O$18:$R$18,0)),v.IPCC.risk,2,FALSE), "")</f>
        <v>Moderate</v>
      </c>
      <c r="V167" s="226" t="str">
        <f>IFERROR(VLOOKUP(INDEX([4]Validation!$O$20:$R$23, MATCH($R167,[4]Validation!$M$20:$M$23,0),MATCH(L167,[4]Validation!$O$18:$R$18,0)),v.IPCC.risk,2,FALSE), "")</f>
        <v>Moderate</v>
      </c>
      <c r="W167" s="226" t="str">
        <f>IFERROR(VLOOKUP(INDEX([4]Validation!$O$20:$R$23, MATCH($R167,[4]Validation!$M$20:$M$23,0),MATCH(M167,[4]Validation!$O$18:$R$18,0)),v.IPCC.risk,2,FALSE), "")</f>
        <v>Moderate</v>
      </c>
      <c r="X167" s="226" t="str">
        <f>IFERROR(VLOOKUP(INDEX([4]Validation!$O$20:$R$23, MATCH($R167,[4]Validation!$M$20:$M$23,0),MATCH(N167,[4]Validation!$O$18:$R$18,0)),v.IPCC.risk,2,FALSE), "")</f>
        <v>Moderate</v>
      </c>
      <c r="Y167" s="226" t="s">
        <v>84</v>
      </c>
      <c r="Z167" s="227" t="s">
        <v>1055</v>
      </c>
      <c r="AA167" s="226" t="s">
        <v>65</v>
      </c>
      <c r="AB167" s="228"/>
      <c r="AC167" s="216"/>
    </row>
    <row r="168" spans="1:29" ht="21" customHeight="1" x14ac:dyDescent="0.25">
      <c r="A168" s="217" t="s">
        <v>1056</v>
      </c>
      <c r="B168" s="229" t="s">
        <v>57</v>
      </c>
      <c r="C168" s="219" t="s">
        <v>870</v>
      </c>
      <c r="D168" s="219" t="s">
        <v>90</v>
      </c>
      <c r="E168" s="219"/>
      <c r="F168" s="219" t="s">
        <v>31</v>
      </c>
      <c r="G168" s="220" t="s">
        <v>1057</v>
      </c>
      <c r="H168" s="221" t="s">
        <v>1058</v>
      </c>
      <c r="I168" s="221"/>
      <c r="J168" s="222" t="s">
        <v>34</v>
      </c>
      <c r="K168" s="222" t="s">
        <v>35</v>
      </c>
      <c r="L168" s="222" t="s">
        <v>35</v>
      </c>
      <c r="M168" s="222" t="s">
        <v>35</v>
      </c>
      <c r="N168" s="222" t="s">
        <v>35</v>
      </c>
      <c r="O168" s="223" t="s">
        <v>1059</v>
      </c>
      <c r="P168" s="224" t="s">
        <v>35</v>
      </c>
      <c r="Q168" s="225" t="s">
        <v>34</v>
      </c>
      <c r="R168" s="226" t="str">
        <f>IFERROR(VLOOKUP(INDEX([4]Validation!$O$11:$R$14, MATCH($Q168,[4]Validation!$M$11:$M$14,0),MATCH($P168,[4]Validation!$O$9:$R$9,0)),[4]Validation!$F$10:$G$25,2,FALSE), "")</f>
        <v>Moderate</v>
      </c>
      <c r="S168" s="227" t="s">
        <v>1054</v>
      </c>
      <c r="T168" s="226" t="str">
        <f>IFERROR(VLOOKUP(INDEX([4]Validation!$O$20:$R$23, MATCH($R168,[4]Validation!$M$20:$M$23,0),MATCH(J168,[4]Validation!$O$18:$R$18,0)),v.IPCC.risk,2,FALSE), "")</f>
        <v>Low</v>
      </c>
      <c r="U168" s="226" t="str">
        <f>IFERROR(VLOOKUP(INDEX([4]Validation!$O$20:$R$23, MATCH($R168,[4]Validation!$M$20:$M$23,0),MATCH(K168,[4]Validation!$O$18:$R$18,0)),v.IPCC.risk,2,FALSE), "")</f>
        <v>Moderate</v>
      </c>
      <c r="V168" s="226" t="str">
        <f>IFERROR(VLOOKUP(INDEX([4]Validation!$O$20:$R$23, MATCH($R168,[4]Validation!$M$20:$M$23,0),MATCH(L168,[4]Validation!$O$18:$R$18,0)),v.IPCC.risk,2,FALSE), "")</f>
        <v>Moderate</v>
      </c>
      <c r="W168" s="226" t="str">
        <f>IFERROR(VLOOKUP(INDEX([4]Validation!$O$20:$R$23, MATCH($R168,[4]Validation!$M$20:$M$23,0),MATCH(M168,[4]Validation!$O$18:$R$18,0)),v.IPCC.risk,2,FALSE), "")</f>
        <v>Moderate</v>
      </c>
      <c r="X168" s="226" t="str">
        <f>IFERROR(VLOOKUP(INDEX([4]Validation!$O$20:$R$23, MATCH($R168,[4]Validation!$M$20:$M$23,0),MATCH(N168,[4]Validation!$O$18:$R$18,0)),v.IPCC.risk,2,FALSE), "")</f>
        <v>Moderate</v>
      </c>
      <c r="Y168" s="226" t="s">
        <v>84</v>
      </c>
      <c r="Z168" s="227" t="s">
        <v>1055</v>
      </c>
      <c r="AA168" s="226" t="s">
        <v>65</v>
      </c>
      <c r="AB168" s="228"/>
      <c r="AC168" s="216"/>
    </row>
    <row r="169" spans="1:29" ht="21" customHeight="1" x14ac:dyDescent="0.25">
      <c r="A169" s="217" t="s">
        <v>1060</v>
      </c>
      <c r="B169" s="229" t="s">
        <v>68</v>
      </c>
      <c r="C169" s="219" t="s">
        <v>928</v>
      </c>
      <c r="D169" s="219" t="s">
        <v>90</v>
      </c>
      <c r="E169" s="219"/>
      <c r="F169" s="219" t="s">
        <v>31</v>
      </c>
      <c r="G169" s="220" t="s">
        <v>1061</v>
      </c>
      <c r="H169" s="221" t="s">
        <v>1062</v>
      </c>
      <c r="I169" s="221"/>
      <c r="J169" s="222" t="s">
        <v>34</v>
      </c>
      <c r="K169" s="222" t="s">
        <v>35</v>
      </c>
      <c r="L169" s="222" t="s">
        <v>35</v>
      </c>
      <c r="M169" s="222" t="s">
        <v>35</v>
      </c>
      <c r="N169" s="222" t="s">
        <v>35</v>
      </c>
      <c r="O169" s="223" t="s">
        <v>1063</v>
      </c>
      <c r="P169" s="224" t="s">
        <v>35</v>
      </c>
      <c r="Q169" s="225" t="s">
        <v>34</v>
      </c>
      <c r="R169" s="226" t="str">
        <f>IFERROR(VLOOKUP(INDEX([4]Validation!$O$11:$R$14, MATCH($Q169,[4]Validation!$M$11:$M$14,0),MATCH($P169,[4]Validation!$O$9:$R$9,0)),[4]Validation!$F$10:$G$25,2,FALSE), "")</f>
        <v>Moderate</v>
      </c>
      <c r="S169" s="227" t="s">
        <v>1064</v>
      </c>
      <c r="T169" s="226" t="str">
        <f>IFERROR(VLOOKUP(INDEX([4]Validation!$O$20:$R$23, MATCH($R169,[4]Validation!$M$20:$M$23,0),MATCH(J169,[4]Validation!$O$18:$R$18,0)),v.IPCC.risk,2,FALSE), "")</f>
        <v>Low</v>
      </c>
      <c r="U169" s="226" t="str">
        <f>IFERROR(VLOOKUP(INDEX([4]Validation!$O$20:$R$23, MATCH($R169,[4]Validation!$M$20:$M$23,0),MATCH(K169,[4]Validation!$O$18:$R$18,0)),v.IPCC.risk,2,FALSE), "")</f>
        <v>Moderate</v>
      </c>
      <c r="V169" s="226" t="str">
        <f>IFERROR(VLOOKUP(INDEX([4]Validation!$O$20:$R$23, MATCH($R169,[4]Validation!$M$20:$M$23,0),MATCH(L169,[4]Validation!$O$18:$R$18,0)),v.IPCC.risk,2,FALSE), "")</f>
        <v>Moderate</v>
      </c>
      <c r="W169" s="226" t="str">
        <f>IFERROR(VLOOKUP(INDEX([4]Validation!$O$20:$R$23, MATCH($R169,[4]Validation!$M$20:$M$23,0),MATCH(M169,[4]Validation!$O$18:$R$18,0)),v.IPCC.risk,2,FALSE), "")</f>
        <v>Moderate</v>
      </c>
      <c r="X169" s="226" t="str">
        <f>IFERROR(VLOOKUP(INDEX([4]Validation!$O$20:$R$23, MATCH($R169,[4]Validation!$M$20:$M$23,0),MATCH(N169,[4]Validation!$O$18:$R$18,0)),v.IPCC.risk,2,FALSE), "")</f>
        <v>Moderate</v>
      </c>
      <c r="Y169" s="226" t="s">
        <v>84</v>
      </c>
      <c r="Z169" s="227" t="s">
        <v>1055</v>
      </c>
      <c r="AA169" s="226" t="s">
        <v>65</v>
      </c>
      <c r="AB169" s="228"/>
      <c r="AC169" s="216"/>
    </row>
    <row r="170" spans="1:29" ht="21" customHeight="1" x14ac:dyDescent="0.25">
      <c r="A170" s="217" t="s">
        <v>1065</v>
      </c>
      <c r="B170" s="229" t="s">
        <v>57</v>
      </c>
      <c r="C170" s="219" t="s">
        <v>928</v>
      </c>
      <c r="D170" s="219" t="s">
        <v>90</v>
      </c>
      <c r="E170" s="219"/>
      <c r="F170" s="219" t="s">
        <v>31</v>
      </c>
      <c r="G170" s="220" t="s">
        <v>1066</v>
      </c>
      <c r="H170" s="221" t="s">
        <v>1067</v>
      </c>
      <c r="I170" s="221"/>
      <c r="J170" s="222" t="s">
        <v>34</v>
      </c>
      <c r="K170" s="222" t="s">
        <v>35</v>
      </c>
      <c r="L170" s="222" t="s">
        <v>35</v>
      </c>
      <c r="M170" s="222" t="s">
        <v>35</v>
      </c>
      <c r="N170" s="222" t="s">
        <v>35</v>
      </c>
      <c r="O170" s="223" t="s">
        <v>1068</v>
      </c>
      <c r="P170" s="224" t="s">
        <v>35</v>
      </c>
      <c r="Q170" s="225" t="s">
        <v>34</v>
      </c>
      <c r="R170" s="226" t="str">
        <f>IFERROR(VLOOKUP(INDEX([4]Validation!$O$11:$R$14, MATCH($Q170,[4]Validation!$M$11:$M$14,0),MATCH($P170,[4]Validation!$O$9:$R$9,0)),[4]Validation!$F$10:$G$25,2,FALSE), "")</f>
        <v>Moderate</v>
      </c>
      <c r="S170" s="227" t="s">
        <v>1064</v>
      </c>
      <c r="T170" s="226" t="str">
        <f>IFERROR(VLOOKUP(INDEX([4]Validation!$O$20:$R$23, MATCH($R170,[4]Validation!$M$20:$M$23,0),MATCH(J170,[4]Validation!$O$18:$R$18,0)),v.IPCC.risk,2,FALSE), "")</f>
        <v>Low</v>
      </c>
      <c r="U170" s="226" t="str">
        <f>IFERROR(VLOOKUP(INDEX([4]Validation!$O$20:$R$23, MATCH($R170,[4]Validation!$M$20:$M$23,0),MATCH(K170,[4]Validation!$O$18:$R$18,0)),v.IPCC.risk,2,FALSE), "")</f>
        <v>Moderate</v>
      </c>
      <c r="V170" s="226" t="str">
        <f>IFERROR(VLOOKUP(INDEX([4]Validation!$O$20:$R$23, MATCH($R170,[4]Validation!$M$20:$M$23,0),MATCH(L170,[4]Validation!$O$18:$R$18,0)),v.IPCC.risk,2,FALSE), "")</f>
        <v>Moderate</v>
      </c>
      <c r="W170" s="226" t="str">
        <f>IFERROR(VLOOKUP(INDEX([4]Validation!$O$20:$R$23, MATCH($R170,[4]Validation!$M$20:$M$23,0),MATCH(M170,[4]Validation!$O$18:$R$18,0)),v.IPCC.risk,2,FALSE), "")</f>
        <v>Moderate</v>
      </c>
      <c r="X170" s="226" t="str">
        <f>IFERROR(VLOOKUP(INDEX([4]Validation!$O$20:$R$23, MATCH($R170,[4]Validation!$M$20:$M$23,0),MATCH(N170,[4]Validation!$O$18:$R$18,0)),v.IPCC.risk,2,FALSE), "")</f>
        <v>Moderate</v>
      </c>
      <c r="Y170" s="226" t="s">
        <v>84</v>
      </c>
      <c r="Z170" s="227" t="s">
        <v>1055</v>
      </c>
      <c r="AA170" s="226" t="s">
        <v>65</v>
      </c>
      <c r="AB170" s="228"/>
      <c r="AC170" s="216"/>
    </row>
    <row r="171" spans="1:29" ht="21" customHeight="1" x14ac:dyDescent="0.25">
      <c r="A171" s="108" t="s">
        <v>1069</v>
      </c>
      <c r="B171" s="113" t="s">
        <v>268</v>
      </c>
      <c r="C171" s="110" t="s">
        <v>141</v>
      </c>
      <c r="D171" s="110" t="s">
        <v>48</v>
      </c>
      <c r="E171" s="110"/>
      <c r="F171" s="110" t="s">
        <v>49</v>
      </c>
      <c r="G171" s="109" t="s">
        <v>1070</v>
      </c>
      <c r="H171" s="111" t="s">
        <v>1071</v>
      </c>
      <c r="I171" s="156"/>
      <c r="J171" s="93" t="s">
        <v>34</v>
      </c>
      <c r="K171" s="93" t="s">
        <v>35</v>
      </c>
      <c r="L171" s="93" t="s">
        <v>35</v>
      </c>
      <c r="M171" s="93" t="s">
        <v>35</v>
      </c>
      <c r="N171" s="93" t="s">
        <v>35</v>
      </c>
      <c r="O171" s="132" t="s">
        <v>1072</v>
      </c>
      <c r="P171" s="5" t="s">
        <v>35</v>
      </c>
      <c r="Q171" s="7" t="s">
        <v>122</v>
      </c>
      <c r="R171" s="8" t="str">
        <f>IFERROR(VLOOKUP(INDEX(Validation!$O$11:$R$14, MATCH($Q171,Validation!$M$11:$M$14,0),MATCH($P171,Validation!$O$9:$R$9,0)),Validation!$F$10:$G$25,2,FALSE), "")</f>
        <v>Moderate</v>
      </c>
      <c r="S171" s="134" t="s">
        <v>1073</v>
      </c>
      <c r="T171" s="8" t="str">
        <f>IFERROR(VLOOKUP(INDEX(Validation!$O$20:$R$23, MATCH($R171,Validation!$M$20:$M$23,0),MATCH(J171,Validation!$O$18:$R$18,0)),v.IPCC.risk,2,FALSE), "")</f>
        <v>Low</v>
      </c>
      <c r="U171" s="8" t="str">
        <f>IFERROR(VLOOKUP(INDEX(Validation!$O$20:$R$23, MATCH($R171,Validation!$M$20:$M$23,0),MATCH(K171,Validation!$O$18:$R$18,0)),v.IPCC.risk,2,FALSE), "")</f>
        <v>Moderate</v>
      </c>
      <c r="V171" s="8" t="str">
        <f>IFERROR(VLOOKUP(INDEX(Validation!$O$20:$R$23, MATCH($R171,Validation!$M$20:$M$23,0),MATCH(L171,Validation!$O$18:$R$18,0)),v.IPCC.risk,2,FALSE), "")</f>
        <v>Moderate</v>
      </c>
      <c r="W171" s="8" t="str">
        <f>IFERROR(VLOOKUP(INDEX(Validation!$O$20:$R$23, MATCH($R171,Validation!$M$20:$M$23,0),MATCH(M171,Validation!$O$18:$R$18,0)),v.IPCC.risk,2,FALSE), "")</f>
        <v>Moderate</v>
      </c>
      <c r="X171" s="8" t="str">
        <f>IFERROR(VLOOKUP(INDEX(Validation!$O$20:$R$23, MATCH($R171,Validation!$M$20:$M$23,0),MATCH(N171,Validation!$O$18:$R$18,0)),v.IPCC.risk,2,FALSE), "")</f>
        <v>Moderate</v>
      </c>
      <c r="Y171" s="8" t="s">
        <v>84</v>
      </c>
      <c r="Z171" s="134" t="s">
        <v>1074</v>
      </c>
      <c r="AA171" s="8" t="s">
        <v>43</v>
      </c>
      <c r="AB171" s="134" t="s">
        <v>1075</v>
      </c>
      <c r="AC171" s="4"/>
    </row>
    <row r="172" spans="1:29" ht="21" customHeight="1" x14ac:dyDescent="0.25">
      <c r="A172" s="233" t="s">
        <v>1076</v>
      </c>
      <c r="B172" s="247" t="s">
        <v>1045</v>
      </c>
      <c r="C172" s="235" t="s">
        <v>211</v>
      </c>
      <c r="D172" s="235" t="s">
        <v>29</v>
      </c>
      <c r="E172" s="235" t="s">
        <v>1046</v>
      </c>
      <c r="F172" s="235" t="s">
        <v>31</v>
      </c>
      <c r="G172" s="236" t="s">
        <v>1077</v>
      </c>
      <c r="H172" s="237" t="s">
        <v>1078</v>
      </c>
      <c r="I172" s="238"/>
      <c r="J172" s="239" t="s">
        <v>34</v>
      </c>
      <c r="K172" s="239" t="s">
        <v>34</v>
      </c>
      <c r="L172" s="239" t="s">
        <v>34</v>
      </c>
      <c r="M172" s="239" t="s">
        <v>35</v>
      </c>
      <c r="N172" s="239" t="s">
        <v>35</v>
      </c>
      <c r="O172" s="240" t="s">
        <v>1079</v>
      </c>
      <c r="P172" s="241" t="s">
        <v>36</v>
      </c>
      <c r="Q172" s="241" t="s">
        <v>34</v>
      </c>
      <c r="R172" s="241" t="str">
        <f>IFERROR(VLOOKUP(INDEX([3]Validation!$O$11:$R$14, MATCH($Q172,[3]Validation!$M$11:$M$14,0),MATCH($P172,[3]Validation!$O$9:$R$9,0)),[3]Validation!$F$10:$G$25,2,FALSE), "")</f>
        <v>High</v>
      </c>
      <c r="S172" s="242" t="s">
        <v>1080</v>
      </c>
      <c r="T172" s="241" t="str">
        <f>IFERROR(VLOOKUP(INDEX([3]Validation!$O$20:$R$23, MATCH($R172,[3]Validation!$M$20:$M$23,0),MATCH(J172,[3]Validation!$O$18:$R$18,0)),v.IPCC.risk,2,FALSE), "")</f>
        <v>Low</v>
      </c>
      <c r="U172" s="241" t="str">
        <f>IFERROR(VLOOKUP(INDEX([3]Validation!$O$20:$R$23, MATCH($R172,[3]Validation!$M$20:$M$23,0),MATCH(K172,[3]Validation!$O$18:$R$18,0)),v.IPCC.risk,2,FALSE), "")</f>
        <v>Low</v>
      </c>
      <c r="V172" s="241" t="str">
        <f>IFERROR(VLOOKUP(INDEX([3]Validation!$O$20:$R$23, MATCH($R172,[3]Validation!$M$20:$M$23,0),MATCH(L172,[3]Validation!$O$18:$R$18,0)),v.IPCC.risk,2,FALSE), "")</f>
        <v>Low</v>
      </c>
      <c r="W172" s="241" t="str">
        <f>IFERROR(VLOOKUP(INDEX([3]Validation!$O$20:$R$23, MATCH($R172,[3]Validation!$M$20:$M$23,0),MATCH(M172,[3]Validation!$O$18:$R$18,0)),v.IPCC.risk,2,FALSE), "")</f>
        <v>Moderate</v>
      </c>
      <c r="X172" s="241" t="str">
        <f>IFERROR(VLOOKUP(INDEX([3]Validation!$O$20:$R$23, MATCH($R172,[3]Validation!$M$20:$M$23,0),MATCH(N172,[3]Validation!$O$18:$R$18,0)),v.IPCC.risk,2,FALSE), "")</f>
        <v>Moderate</v>
      </c>
      <c r="Y172" s="241" t="s">
        <v>84</v>
      </c>
      <c r="Z172" s="243" t="s">
        <v>113</v>
      </c>
      <c r="AA172" s="233" t="s">
        <v>65</v>
      </c>
      <c r="AB172" s="244" t="s">
        <v>86</v>
      </c>
      <c r="AC172" s="216"/>
    </row>
    <row r="173" spans="1:29" ht="21" customHeight="1" x14ac:dyDescent="0.25">
      <c r="A173" s="233" t="s">
        <v>1081</v>
      </c>
      <c r="B173" s="247" t="s">
        <v>1045</v>
      </c>
      <c r="C173" s="235" t="s">
        <v>28</v>
      </c>
      <c r="D173" s="235" t="s">
        <v>29</v>
      </c>
      <c r="E173" s="235" t="s">
        <v>1046</v>
      </c>
      <c r="F173" s="235" t="s">
        <v>31</v>
      </c>
      <c r="G173" s="236" t="s">
        <v>1082</v>
      </c>
      <c r="H173" s="237" t="s">
        <v>1083</v>
      </c>
      <c r="I173" s="238"/>
      <c r="J173" s="239" t="s">
        <v>34</v>
      </c>
      <c r="K173" s="239" t="s">
        <v>34</v>
      </c>
      <c r="L173" s="239" t="s">
        <v>34</v>
      </c>
      <c r="M173" s="239" t="s">
        <v>35</v>
      </c>
      <c r="N173" s="239" t="s">
        <v>35</v>
      </c>
      <c r="O173" s="240" t="s">
        <v>1084</v>
      </c>
      <c r="P173" s="241" t="s">
        <v>36</v>
      </c>
      <c r="Q173" s="241" t="s">
        <v>34</v>
      </c>
      <c r="R173" s="241" t="str">
        <f>IFERROR(VLOOKUP(INDEX([3]Validation!$O$11:$R$14, MATCH($Q173,[3]Validation!$M$11:$M$14,0),MATCH($P173,[3]Validation!$O$9:$R$9,0)),[3]Validation!$F$10:$G$25,2,FALSE), "")</f>
        <v>High</v>
      </c>
      <c r="S173" s="242" t="s">
        <v>1085</v>
      </c>
      <c r="T173" s="241" t="str">
        <f>IFERROR(VLOOKUP(INDEX([3]Validation!$O$20:$R$23, MATCH($R173,[3]Validation!$M$20:$M$23,0),MATCH(J173,[3]Validation!$O$18:$R$18,0)),v.IPCC.risk,2,FALSE), "")</f>
        <v>Low</v>
      </c>
      <c r="U173" s="241" t="str">
        <f>IFERROR(VLOOKUP(INDEX([3]Validation!$O$20:$R$23, MATCH($R173,[3]Validation!$M$20:$M$23,0),MATCH(K173,[3]Validation!$O$18:$R$18,0)),v.IPCC.risk,2,FALSE), "")</f>
        <v>Low</v>
      </c>
      <c r="V173" s="241" t="str">
        <f>IFERROR(VLOOKUP(INDEX([3]Validation!$O$20:$R$23, MATCH($R173,[3]Validation!$M$20:$M$23,0),MATCH(L173,[3]Validation!$O$18:$R$18,0)),v.IPCC.risk,2,FALSE), "")</f>
        <v>Low</v>
      </c>
      <c r="W173" s="241" t="str">
        <f>IFERROR(VLOOKUP(INDEX([3]Validation!$O$20:$R$23, MATCH($R173,[3]Validation!$M$20:$M$23,0),MATCH(M173,[3]Validation!$O$18:$R$18,0)),v.IPCC.risk,2,FALSE), "")</f>
        <v>Moderate</v>
      </c>
      <c r="X173" s="241" t="str">
        <f>IFERROR(VLOOKUP(INDEX([3]Validation!$O$20:$R$23, MATCH($R173,[3]Validation!$M$20:$M$23,0),MATCH(N173,[3]Validation!$O$18:$R$18,0)),v.IPCC.risk,2,FALSE), "")</f>
        <v>Moderate</v>
      </c>
      <c r="Y173" s="241" t="s">
        <v>84</v>
      </c>
      <c r="Z173" s="243" t="s">
        <v>113</v>
      </c>
      <c r="AA173" s="233" t="s">
        <v>43</v>
      </c>
      <c r="AB173" s="244" t="s">
        <v>1086</v>
      </c>
      <c r="AC173" s="216"/>
    </row>
    <row r="174" spans="1:29" ht="21" customHeight="1" x14ac:dyDescent="0.25">
      <c r="A174" s="217" t="s">
        <v>1087</v>
      </c>
      <c r="B174" s="218" t="s">
        <v>340</v>
      </c>
      <c r="C174" s="219" t="s">
        <v>89</v>
      </c>
      <c r="D174" s="219" t="s">
        <v>90</v>
      </c>
      <c r="E174" s="219"/>
      <c r="F174" s="219" t="s">
        <v>31</v>
      </c>
      <c r="G174" s="220" t="s">
        <v>1088</v>
      </c>
      <c r="H174" s="221" t="s">
        <v>1089</v>
      </c>
      <c r="I174" s="221" t="s">
        <v>1090</v>
      </c>
      <c r="J174" s="222" t="s">
        <v>35</v>
      </c>
      <c r="K174" s="222" t="s">
        <v>35</v>
      </c>
      <c r="L174" s="222" t="s">
        <v>35</v>
      </c>
      <c r="M174" s="222" t="s">
        <v>36</v>
      </c>
      <c r="N174" s="222" t="s">
        <v>36</v>
      </c>
      <c r="O174" s="223" t="s">
        <v>1091</v>
      </c>
      <c r="P174" s="224" t="s">
        <v>35</v>
      </c>
      <c r="Q174" s="225" t="s">
        <v>36</v>
      </c>
      <c r="R174" s="226" t="str">
        <f>IFERROR(VLOOKUP(INDEX([4]Validation!$O$11:$R$14, MATCH($Q174,[4]Validation!$M$11:$M$14,0),MATCH($P174,[4]Validation!$O$9:$R$9,0)),[4]Validation!$F$10:$G$25,2,FALSE), "")</f>
        <v>Low</v>
      </c>
      <c r="S174" s="227" t="s">
        <v>1092</v>
      </c>
      <c r="T174" s="226" t="str">
        <f>IFERROR(VLOOKUP(INDEX([4]Validation!$O$20:$R$23, MATCH($R174,[4]Validation!$M$20:$M$23,0),MATCH(J174,[4]Validation!$O$18:$R$18,0)),v.IPCC.risk,2,FALSE), "")</f>
        <v>Low</v>
      </c>
      <c r="U174" s="226" t="str">
        <f>IFERROR(VLOOKUP(INDEX([4]Validation!$O$20:$R$23, MATCH($R174,[4]Validation!$M$20:$M$23,0),MATCH(K174,[4]Validation!$O$18:$R$18,0)),v.IPCC.risk,2,FALSE), "")</f>
        <v>Low</v>
      </c>
      <c r="V174" s="226" t="str">
        <f>IFERROR(VLOOKUP(INDEX([4]Validation!$O$20:$R$23, MATCH($R174,[4]Validation!$M$20:$M$23,0),MATCH(L174,[4]Validation!$O$18:$R$18,0)),v.IPCC.risk,2,FALSE), "")</f>
        <v>Low</v>
      </c>
      <c r="W174" s="226" t="str">
        <f>IFERROR(VLOOKUP(INDEX([4]Validation!$O$20:$R$23, MATCH($R174,[4]Validation!$M$20:$M$23,0),MATCH(M174,[4]Validation!$O$18:$R$18,0)),v.IPCC.risk,2,FALSE), "")</f>
        <v>Moderate</v>
      </c>
      <c r="X174" s="226" t="str">
        <f>IFERROR(VLOOKUP(INDEX([4]Validation!$O$20:$R$23, MATCH($R174,[4]Validation!$M$20:$M$23,0),MATCH(N174,[4]Validation!$O$18:$R$18,0)),v.IPCC.risk,2,FALSE), "")</f>
        <v>Moderate</v>
      </c>
      <c r="Y174" s="226" t="s">
        <v>84</v>
      </c>
      <c r="Z174" s="227" t="s">
        <v>1093</v>
      </c>
      <c r="AA174" s="226" t="s">
        <v>65</v>
      </c>
      <c r="AB174" s="228"/>
      <c r="AC174" s="216"/>
    </row>
    <row r="175" spans="1:29" ht="21" customHeight="1" x14ac:dyDescent="0.25">
      <c r="A175" s="108" t="s">
        <v>1094</v>
      </c>
      <c r="B175" s="112" t="s">
        <v>340</v>
      </c>
      <c r="C175" s="110" t="s">
        <v>141</v>
      </c>
      <c r="D175" s="110" t="s">
        <v>48</v>
      </c>
      <c r="E175" s="110"/>
      <c r="F175" s="110" t="s">
        <v>49</v>
      </c>
      <c r="G175" s="109" t="s">
        <v>1095</v>
      </c>
      <c r="H175" s="111" t="s">
        <v>1096</v>
      </c>
      <c r="I175" s="156" t="s">
        <v>1097</v>
      </c>
      <c r="J175" s="93" t="s">
        <v>34</v>
      </c>
      <c r="K175" s="93" t="s">
        <v>34</v>
      </c>
      <c r="L175" s="93" t="s">
        <v>34</v>
      </c>
      <c r="M175" s="93" t="s">
        <v>35</v>
      </c>
      <c r="N175" s="93" t="s">
        <v>35</v>
      </c>
      <c r="O175" s="132" t="s">
        <v>1098</v>
      </c>
      <c r="P175" s="5" t="s">
        <v>36</v>
      </c>
      <c r="Q175" s="7" t="s">
        <v>34</v>
      </c>
      <c r="R175" s="136" t="str">
        <f>IFERROR(VLOOKUP(INDEX(Validation!$O$11:$R$14, MATCH($Q175,Validation!$M$11:$M$14,0),MATCH($P175,Validation!$O$9:$R$9,0)),Validation!$F$10:$G$25,2,FALSE), "")</f>
        <v>High</v>
      </c>
      <c r="S175" s="134" t="s">
        <v>1099</v>
      </c>
      <c r="T175" s="8" t="str">
        <f>IFERROR(VLOOKUP(INDEX(Validation!$O$20:$R$23, MATCH($R175,Validation!$M$20:$M$23,0),MATCH(J175,Validation!$O$18:$R$18,0)),v.IPCC.risk,2,FALSE), "")</f>
        <v>Low</v>
      </c>
      <c r="U175" s="8" t="str">
        <f>IFERROR(VLOOKUP(INDEX(Validation!$O$20:$R$23, MATCH($R175,Validation!$M$20:$M$23,0),MATCH(K175,Validation!$O$18:$R$18,0)),v.IPCC.risk,2,FALSE), "")</f>
        <v>Low</v>
      </c>
      <c r="V175" s="8" t="str">
        <f>IFERROR(VLOOKUP(INDEX(Validation!$O$20:$R$23, MATCH($R175,Validation!$M$20:$M$23,0),MATCH(L175,Validation!$O$18:$R$18,0)),v.IPCC.risk,2,FALSE), "")</f>
        <v>Low</v>
      </c>
      <c r="W175" s="8" t="str">
        <f>IFERROR(VLOOKUP(INDEX(Validation!$O$20:$R$23, MATCH($R175,Validation!$M$20:$M$23,0),MATCH(M175,Validation!$O$18:$R$18,0)),v.IPCC.risk,2,FALSE), "")</f>
        <v>Moderate</v>
      </c>
      <c r="X175" s="8" t="str">
        <f>IFERROR(VLOOKUP(INDEX(Validation!$O$20:$R$23, MATCH($R175,Validation!$M$20:$M$23,0),MATCH(N175,Validation!$O$18:$R$18,0)),v.IPCC.risk,2,FALSE), "")</f>
        <v>Moderate</v>
      </c>
      <c r="Y175" s="8" t="s">
        <v>84</v>
      </c>
      <c r="Z175" s="134" t="s">
        <v>1100</v>
      </c>
      <c r="AA175" s="8" t="s">
        <v>65</v>
      </c>
      <c r="AB175" s="155" t="s">
        <v>1101</v>
      </c>
      <c r="AC175" s="4"/>
    </row>
    <row r="176" spans="1:29" ht="21" customHeight="1" x14ac:dyDescent="0.25">
      <c r="A176" s="108" t="s">
        <v>1102</v>
      </c>
      <c r="B176" s="113" t="s">
        <v>68</v>
      </c>
      <c r="C176" s="110" t="s">
        <v>224</v>
      </c>
      <c r="D176" s="110" t="s">
        <v>48</v>
      </c>
      <c r="E176" s="110"/>
      <c r="F176" s="110" t="s">
        <v>49</v>
      </c>
      <c r="G176" s="109" t="s">
        <v>1103</v>
      </c>
      <c r="H176" s="111" t="s">
        <v>1104</v>
      </c>
      <c r="I176" s="156" t="s">
        <v>227</v>
      </c>
      <c r="J176" s="93" t="s">
        <v>34</v>
      </c>
      <c r="K176" s="93" t="s">
        <v>34</v>
      </c>
      <c r="L176" s="93" t="s">
        <v>34</v>
      </c>
      <c r="M176" s="93" t="s">
        <v>35</v>
      </c>
      <c r="N176" s="93" t="s">
        <v>35</v>
      </c>
      <c r="O176" s="132" t="s">
        <v>1105</v>
      </c>
      <c r="P176" s="5" t="s">
        <v>36</v>
      </c>
      <c r="Q176" s="7" t="s">
        <v>34</v>
      </c>
      <c r="R176" s="8" t="str">
        <f>IFERROR(VLOOKUP(INDEX(Validation!$O$11:$R$14, MATCH($Q176,Validation!$M$11:$M$14,0),MATCH($P176,Validation!$O$9:$R$9,0)),Validation!$F$10:$G$25,2,FALSE), "")</f>
        <v>High</v>
      </c>
      <c r="S176" s="134" t="s">
        <v>1106</v>
      </c>
      <c r="T176" s="8" t="str">
        <f>IFERROR(VLOOKUP(INDEX(Validation!$O$20:$R$23, MATCH($R176,Validation!$M$20:$M$23,0),MATCH(J176,Validation!$O$18:$R$18,0)),v.IPCC.risk,2,FALSE), "")</f>
        <v>Low</v>
      </c>
      <c r="U176" s="8" t="str">
        <f>IFERROR(VLOOKUP(INDEX(Validation!$O$20:$R$23, MATCH($R176,Validation!$M$20:$M$23,0),MATCH(K176,Validation!$O$18:$R$18,0)),v.IPCC.risk,2,FALSE), "")</f>
        <v>Low</v>
      </c>
      <c r="V176" s="8" t="str">
        <f>IFERROR(VLOOKUP(INDEX(Validation!$O$20:$R$23, MATCH($R176,Validation!$M$20:$M$23,0),MATCH(L176,Validation!$O$18:$R$18,0)),v.IPCC.risk,2,FALSE), "")</f>
        <v>Low</v>
      </c>
      <c r="W176" s="8" t="str">
        <f>IFERROR(VLOOKUP(INDEX(Validation!$O$20:$R$23, MATCH($R176,Validation!$M$20:$M$23,0),MATCH(M176,Validation!$O$18:$R$18,0)),v.IPCC.risk,2,FALSE), "")</f>
        <v>Moderate</v>
      </c>
      <c r="X176" s="8" t="str">
        <f>IFERROR(VLOOKUP(INDEX(Validation!$O$20:$R$23, MATCH($R176,Validation!$M$20:$M$23,0),MATCH(N176,Validation!$O$18:$R$18,0)),v.IPCC.risk,2,FALSE), "")</f>
        <v>Moderate</v>
      </c>
      <c r="Y176" s="8" t="s">
        <v>84</v>
      </c>
      <c r="Z176" s="134" t="s">
        <v>230</v>
      </c>
      <c r="AA176" s="8" t="s">
        <v>65</v>
      </c>
      <c r="AB176" s="134" t="s">
        <v>1107</v>
      </c>
      <c r="AC176" s="4"/>
    </row>
    <row r="177" spans="1:29" ht="21" customHeight="1" x14ac:dyDescent="0.25">
      <c r="A177" s="217" t="s">
        <v>1108</v>
      </c>
      <c r="B177" s="218" t="s">
        <v>88</v>
      </c>
      <c r="C177" s="219" t="s">
        <v>870</v>
      </c>
      <c r="D177" s="219" t="s">
        <v>90</v>
      </c>
      <c r="E177" s="219"/>
      <c r="F177" s="219" t="s">
        <v>31</v>
      </c>
      <c r="G177" s="220" t="s">
        <v>1109</v>
      </c>
      <c r="H177" s="221" t="s">
        <v>1109</v>
      </c>
      <c r="I177" s="221"/>
      <c r="J177" s="222" t="s">
        <v>34</v>
      </c>
      <c r="K177" s="222" t="s">
        <v>34</v>
      </c>
      <c r="L177" s="222" t="s">
        <v>34</v>
      </c>
      <c r="M177" s="222" t="s">
        <v>35</v>
      </c>
      <c r="N177" s="222" t="s">
        <v>35</v>
      </c>
      <c r="O177" s="223" t="s">
        <v>1110</v>
      </c>
      <c r="P177" s="224" t="s">
        <v>36</v>
      </c>
      <c r="Q177" s="225" t="s">
        <v>34</v>
      </c>
      <c r="R177" s="226" t="str">
        <f>IFERROR(VLOOKUP(INDEX([4]Validation!$O$11:$R$14, MATCH($Q177,[4]Validation!$M$11:$M$14,0),MATCH($P177,[4]Validation!$O$9:$R$9,0)),[4]Validation!$F$10:$G$25,2,FALSE), "")</f>
        <v>High</v>
      </c>
      <c r="S177" s="227" t="s">
        <v>1111</v>
      </c>
      <c r="T177" s="226" t="str">
        <f>IFERROR(VLOOKUP(INDEX([4]Validation!$O$20:$R$23, MATCH($R177,[4]Validation!$M$20:$M$23,0),MATCH(J177,[4]Validation!$O$18:$R$18,0)),v.IPCC.risk,2,FALSE), "")</f>
        <v>Low</v>
      </c>
      <c r="U177" s="226" t="str">
        <f>IFERROR(VLOOKUP(INDEX([4]Validation!$O$20:$R$23, MATCH($R177,[4]Validation!$M$20:$M$23,0),MATCH(K177,[4]Validation!$O$18:$R$18,0)),v.IPCC.risk,2,FALSE), "")</f>
        <v>Low</v>
      </c>
      <c r="V177" s="226" t="str">
        <f>IFERROR(VLOOKUP(INDEX([4]Validation!$O$20:$R$23, MATCH($R177,[4]Validation!$M$20:$M$23,0),MATCH(L177,[4]Validation!$O$18:$R$18,0)),v.IPCC.risk,2,FALSE), "")</f>
        <v>Low</v>
      </c>
      <c r="W177" s="226" t="str">
        <f>IFERROR(VLOOKUP(INDEX([4]Validation!$O$20:$R$23, MATCH($R177,[4]Validation!$M$20:$M$23,0),MATCH(M177,[4]Validation!$O$18:$R$18,0)),v.IPCC.risk,2,FALSE), "")</f>
        <v>Moderate</v>
      </c>
      <c r="X177" s="226" t="str">
        <f>IFERROR(VLOOKUP(INDEX([4]Validation!$O$20:$R$23, MATCH($R177,[4]Validation!$M$20:$M$23,0),MATCH(N177,[4]Validation!$O$18:$R$18,0)),v.IPCC.risk,2,FALSE), "")</f>
        <v>Moderate</v>
      </c>
      <c r="Y177" s="226" t="s">
        <v>84</v>
      </c>
      <c r="Z177" s="227" t="s">
        <v>1112</v>
      </c>
      <c r="AA177" s="226" t="s">
        <v>65</v>
      </c>
      <c r="AB177" s="228"/>
      <c r="AC177" s="216"/>
    </row>
    <row r="178" spans="1:29" ht="21" customHeight="1" x14ac:dyDescent="0.25">
      <c r="A178" s="217" t="s">
        <v>1113</v>
      </c>
      <c r="B178" s="218" t="s">
        <v>150</v>
      </c>
      <c r="C178" s="219" t="s">
        <v>928</v>
      </c>
      <c r="D178" s="219" t="s">
        <v>90</v>
      </c>
      <c r="E178" s="219"/>
      <c r="F178" s="219" t="s">
        <v>31</v>
      </c>
      <c r="G178" s="220" t="s">
        <v>1114</v>
      </c>
      <c r="H178" s="221" t="s">
        <v>1114</v>
      </c>
      <c r="I178" s="221"/>
      <c r="J178" s="222" t="s">
        <v>34</v>
      </c>
      <c r="K178" s="222" t="s">
        <v>34</v>
      </c>
      <c r="L178" s="222" t="s">
        <v>34</v>
      </c>
      <c r="M178" s="222" t="s">
        <v>35</v>
      </c>
      <c r="N178" s="222" t="s">
        <v>35</v>
      </c>
      <c r="O178" s="223" t="s">
        <v>1115</v>
      </c>
      <c r="P178" s="224" t="s">
        <v>35</v>
      </c>
      <c r="Q178" s="225" t="s">
        <v>34</v>
      </c>
      <c r="R178" s="226" t="str">
        <f>IFERROR(VLOOKUP(INDEX([4]Validation!$O$11:$R$14, MATCH($Q178,[4]Validation!$M$11:$M$14,0),MATCH($P178,[4]Validation!$O$9:$R$9,0)),[4]Validation!$F$10:$G$25,2,FALSE), "")</f>
        <v>Moderate</v>
      </c>
      <c r="S178" s="227" t="s">
        <v>1116</v>
      </c>
      <c r="T178" s="226" t="str">
        <f>IFERROR(VLOOKUP(INDEX([4]Validation!$O$20:$R$23, MATCH($R178,[4]Validation!$M$20:$M$23,0),MATCH(J178,[4]Validation!$O$18:$R$18,0)),v.IPCC.risk,2,FALSE), "")</f>
        <v>Low</v>
      </c>
      <c r="U178" s="226" t="str">
        <f>IFERROR(VLOOKUP(INDEX([4]Validation!$O$20:$R$23, MATCH($R178,[4]Validation!$M$20:$M$23,0),MATCH(K178,[4]Validation!$O$18:$R$18,0)),v.IPCC.risk,2,FALSE), "")</f>
        <v>Low</v>
      </c>
      <c r="V178" s="226" t="str">
        <f>IFERROR(VLOOKUP(INDEX([4]Validation!$O$20:$R$23, MATCH($R178,[4]Validation!$M$20:$M$23,0),MATCH(L178,[4]Validation!$O$18:$R$18,0)),v.IPCC.risk,2,FALSE), "")</f>
        <v>Low</v>
      </c>
      <c r="W178" s="226" t="str">
        <f>IFERROR(VLOOKUP(INDEX([4]Validation!$O$20:$R$23, MATCH($R178,[4]Validation!$M$20:$M$23,0),MATCH(M178,[4]Validation!$O$18:$R$18,0)),v.IPCC.risk,2,FALSE), "")</f>
        <v>Moderate</v>
      </c>
      <c r="X178" s="226" t="str">
        <f>IFERROR(VLOOKUP(INDEX([4]Validation!$O$20:$R$23, MATCH($R178,[4]Validation!$M$20:$M$23,0),MATCH(N178,[4]Validation!$O$18:$R$18,0)),v.IPCC.risk,2,FALSE), "")</f>
        <v>Moderate</v>
      </c>
      <c r="Y178" s="226" t="s">
        <v>84</v>
      </c>
      <c r="Z178" s="227" t="s">
        <v>1117</v>
      </c>
      <c r="AA178" s="226" t="s">
        <v>65</v>
      </c>
      <c r="AB178" s="228"/>
      <c r="AC178" s="216"/>
    </row>
    <row r="179" spans="1:29" ht="21" customHeight="1" x14ac:dyDescent="0.25">
      <c r="A179" s="190" t="s">
        <v>1118</v>
      </c>
      <c r="B179" s="212" t="s">
        <v>579</v>
      </c>
      <c r="C179" s="192" t="s">
        <v>211</v>
      </c>
      <c r="D179" s="192" t="s">
        <v>29</v>
      </c>
      <c r="E179" s="192" t="s">
        <v>532</v>
      </c>
      <c r="F179" s="192" t="s">
        <v>49</v>
      </c>
      <c r="G179" s="210" t="s">
        <v>1119</v>
      </c>
      <c r="H179" s="193" t="s">
        <v>80</v>
      </c>
      <c r="I179" s="195" t="s">
        <v>534</v>
      </c>
      <c r="J179" s="118" t="s">
        <v>34</v>
      </c>
      <c r="K179" s="118" t="s">
        <v>34</v>
      </c>
      <c r="L179" s="118" t="s">
        <v>34</v>
      </c>
      <c r="M179" s="118" t="s">
        <v>34</v>
      </c>
      <c r="N179" s="118" t="s">
        <v>35</v>
      </c>
      <c r="O179" s="171" t="s">
        <v>1120</v>
      </c>
      <c r="P179" s="119" t="s">
        <v>36</v>
      </c>
      <c r="Q179" s="119" t="s">
        <v>122</v>
      </c>
      <c r="R179" s="119" t="str">
        <f>IFERROR(VLOOKUP(INDEX([3]Validation!$O$11:$R$14, MATCH($Q179,[3]Validation!$M$11:$M$14,0),MATCH($P179,[3]Validation!$O$9:$R$9,0)),[3]Validation!$F$10:$G$25,2,FALSE), "")</f>
        <v>High</v>
      </c>
      <c r="S179" s="176" t="s">
        <v>1121</v>
      </c>
      <c r="T179" s="119" t="str">
        <f>IFERROR(VLOOKUP(INDEX([3]Validation!$O$20:$R$23, MATCH($R179,[3]Validation!$M$20:$M$23,0),MATCH(J179,[3]Validation!$O$18:$R$18,0)),v.IPCC.risk,2,FALSE), "")</f>
        <v>Low</v>
      </c>
      <c r="U179" s="119" t="str">
        <f>IFERROR(VLOOKUP(INDEX([3]Validation!$O$20:$R$23, MATCH($R179,[3]Validation!$M$20:$M$23,0),MATCH(K179,[3]Validation!$O$18:$R$18,0)),v.IPCC.risk,2,FALSE), "")</f>
        <v>Low</v>
      </c>
      <c r="V179" s="119" t="str">
        <f>IFERROR(VLOOKUP(INDEX([3]Validation!$O$20:$R$23, MATCH($R179,[3]Validation!$M$20:$M$23,0),MATCH(L179,[3]Validation!$O$18:$R$18,0)),v.IPCC.risk,2,FALSE), "")</f>
        <v>Low</v>
      </c>
      <c r="W179" s="119" t="str">
        <f>IFERROR(VLOOKUP(INDEX([3]Validation!$O$20:$R$23, MATCH($R179,[3]Validation!$M$20:$M$23,0),MATCH(M179,[3]Validation!$O$18:$R$18,0)),v.IPCC.risk,2,FALSE), "")</f>
        <v>Low</v>
      </c>
      <c r="X179" s="119" t="str">
        <f>IFERROR(VLOOKUP(INDEX([3]Validation!$O$20:$R$23, MATCH($R179,[3]Validation!$M$20:$M$23,0),MATCH(N179,[3]Validation!$O$18:$R$18,0)),v.IPCC.risk,2,FALSE), "")</f>
        <v>Moderate</v>
      </c>
      <c r="Y179" s="119" t="s">
        <v>84</v>
      </c>
      <c r="Z179" s="197" t="s">
        <v>113</v>
      </c>
      <c r="AA179" s="190" t="s">
        <v>43</v>
      </c>
      <c r="AB179" s="195" t="s">
        <v>44</v>
      </c>
      <c r="AC179" s="4"/>
    </row>
    <row r="180" spans="1:29" ht="21" customHeight="1" x14ac:dyDescent="0.25">
      <c r="A180" s="108" t="s">
        <v>1122</v>
      </c>
      <c r="B180" s="112" t="s">
        <v>259</v>
      </c>
      <c r="C180" s="110" t="s">
        <v>141</v>
      </c>
      <c r="D180" s="110" t="s">
        <v>48</v>
      </c>
      <c r="E180" s="110"/>
      <c r="F180" s="110" t="s">
        <v>49</v>
      </c>
      <c r="G180" s="109" t="s">
        <v>1123</v>
      </c>
      <c r="H180" s="111" t="s">
        <v>1124</v>
      </c>
      <c r="I180" s="156"/>
      <c r="J180" s="93" t="s">
        <v>34</v>
      </c>
      <c r="K180" s="93" t="s">
        <v>34</v>
      </c>
      <c r="L180" s="93" t="s">
        <v>34</v>
      </c>
      <c r="M180" s="93" t="s">
        <v>34</v>
      </c>
      <c r="N180" s="93" t="s">
        <v>35</v>
      </c>
      <c r="O180" s="132" t="s">
        <v>1125</v>
      </c>
      <c r="P180" s="5" t="s">
        <v>36</v>
      </c>
      <c r="Q180" s="7" t="s">
        <v>34</v>
      </c>
      <c r="R180" s="136" t="str">
        <f>IFERROR(VLOOKUP(INDEX(Validation!$O$11:$R$14, MATCH($Q180,Validation!$M$11:$M$14,0),MATCH($P180,Validation!$O$9:$R$9,0)),Validation!$F$10:$G$25,2,FALSE), "")</f>
        <v>High</v>
      </c>
      <c r="S180" s="134" t="s">
        <v>1126</v>
      </c>
      <c r="T180" s="8" t="str">
        <f>IFERROR(VLOOKUP(INDEX(Validation!$O$20:$R$23, MATCH($R180,Validation!$M$20:$M$23,0),MATCH(J180,Validation!$O$18:$R$18,0)),v.IPCC.risk,2,FALSE), "")</f>
        <v>Low</v>
      </c>
      <c r="U180" s="8" t="str">
        <f>IFERROR(VLOOKUP(INDEX(Validation!$O$20:$R$23, MATCH($R180,Validation!$M$20:$M$23,0),MATCH(K180,Validation!$O$18:$R$18,0)),v.IPCC.risk,2,FALSE), "")</f>
        <v>Low</v>
      </c>
      <c r="V180" s="8" t="str">
        <f>IFERROR(VLOOKUP(INDEX(Validation!$O$20:$R$23, MATCH($R180,Validation!$M$20:$M$23,0),MATCH(L180,Validation!$O$18:$R$18,0)),v.IPCC.risk,2,FALSE), "")</f>
        <v>Low</v>
      </c>
      <c r="W180" s="8" t="str">
        <f>IFERROR(VLOOKUP(INDEX(Validation!$O$20:$R$23, MATCH($R180,Validation!$M$20:$M$23,0),MATCH(M180,Validation!$O$18:$R$18,0)),v.IPCC.risk,2,FALSE), "")</f>
        <v>Low</v>
      </c>
      <c r="X180" s="8" t="str">
        <f>IFERROR(VLOOKUP(INDEX(Validation!$O$20:$R$23, MATCH($R180,Validation!$M$20:$M$23,0),MATCH(N180,Validation!$O$18:$R$18,0)),v.IPCC.risk,2,FALSE), "")</f>
        <v>Moderate</v>
      </c>
      <c r="Y180" s="8" t="s">
        <v>84</v>
      </c>
      <c r="Z180" s="155" t="s">
        <v>1127</v>
      </c>
      <c r="AA180" s="8" t="s">
        <v>43</v>
      </c>
      <c r="AB180" s="134" t="s">
        <v>1128</v>
      </c>
      <c r="AC180" s="4"/>
    </row>
    <row r="181" spans="1:29" ht="21" customHeight="1" x14ac:dyDescent="0.25">
      <c r="A181" s="217" t="s">
        <v>1129</v>
      </c>
      <c r="B181" s="229" t="s">
        <v>68</v>
      </c>
      <c r="C181" s="219" t="s">
        <v>693</v>
      </c>
      <c r="D181" s="219" t="s">
        <v>90</v>
      </c>
      <c r="E181" s="219"/>
      <c r="F181" s="219" t="s">
        <v>31</v>
      </c>
      <c r="G181" s="220" t="s">
        <v>1130</v>
      </c>
      <c r="H181" s="221" t="s">
        <v>1131</v>
      </c>
      <c r="I181" s="221"/>
      <c r="J181" s="222" t="s">
        <v>34</v>
      </c>
      <c r="K181" s="222" t="s">
        <v>35</v>
      </c>
      <c r="L181" s="222" t="s">
        <v>35</v>
      </c>
      <c r="M181" s="222" t="s">
        <v>35</v>
      </c>
      <c r="N181" s="222" t="s">
        <v>35</v>
      </c>
      <c r="O181" s="223" t="s">
        <v>1132</v>
      </c>
      <c r="P181" s="224" t="s">
        <v>36</v>
      </c>
      <c r="Q181" s="225" t="s">
        <v>34</v>
      </c>
      <c r="R181" s="226" t="str">
        <f>IFERROR(VLOOKUP(INDEX([4]Validation!$O$11:$R$14, MATCH($Q181,[4]Validation!$M$11:$M$14,0),MATCH($P181,[4]Validation!$O$9:$R$9,0)),[4]Validation!$F$10:$G$25,2,FALSE), "")</f>
        <v>High</v>
      </c>
      <c r="S181" s="227" t="s">
        <v>1133</v>
      </c>
      <c r="T181" s="226" t="str">
        <f>IFERROR(VLOOKUP(INDEX([4]Validation!$O$20:$R$23, MATCH($R181,[4]Validation!$M$20:$M$23,0),MATCH(J181,[4]Validation!$O$18:$R$18,0)),v.IPCC.risk,2,FALSE), "")</f>
        <v>Low</v>
      </c>
      <c r="U181" s="226" t="str">
        <f>IFERROR(VLOOKUP(INDEX([4]Validation!$O$20:$R$23, MATCH($R181,[4]Validation!$M$20:$M$23,0),MATCH(K181,[4]Validation!$O$18:$R$18,0)),v.IPCC.risk,2,FALSE), "")</f>
        <v>Moderate</v>
      </c>
      <c r="V181" s="226" t="str">
        <f>IFERROR(VLOOKUP(INDEX([4]Validation!$O$20:$R$23, MATCH($R181,[4]Validation!$M$20:$M$23,0),MATCH(L181,[4]Validation!$O$18:$R$18,0)),v.IPCC.risk,2,FALSE), "")</f>
        <v>Moderate</v>
      </c>
      <c r="W181" s="226" t="str">
        <f>IFERROR(VLOOKUP(INDEX([4]Validation!$O$20:$R$23, MATCH($R181,[4]Validation!$M$20:$M$23,0),MATCH(M181,[4]Validation!$O$18:$R$18,0)),v.IPCC.risk,2,FALSE), "")</f>
        <v>Moderate</v>
      </c>
      <c r="X181" s="226" t="str">
        <f>IFERROR(VLOOKUP(INDEX([4]Validation!$O$20:$R$23, MATCH($R181,[4]Validation!$M$20:$M$23,0),MATCH(N181,[4]Validation!$O$18:$R$18,0)),v.IPCC.risk,2,FALSE), "")</f>
        <v>Moderate</v>
      </c>
      <c r="Y181" s="226" t="s">
        <v>35</v>
      </c>
      <c r="Z181" s="227" t="s">
        <v>1134</v>
      </c>
      <c r="AA181" s="226" t="s">
        <v>65</v>
      </c>
      <c r="AB181" s="228"/>
      <c r="AC181" s="216"/>
    </row>
    <row r="182" spans="1:29" ht="21" customHeight="1" x14ac:dyDescent="0.25">
      <c r="A182" s="217" t="s">
        <v>1135</v>
      </c>
      <c r="B182" s="218" t="s">
        <v>647</v>
      </c>
      <c r="C182" s="219" t="s">
        <v>483</v>
      </c>
      <c r="D182" s="219" t="s">
        <v>90</v>
      </c>
      <c r="E182" s="219"/>
      <c r="F182" s="219" t="s">
        <v>31</v>
      </c>
      <c r="G182" s="220" t="s">
        <v>1136</v>
      </c>
      <c r="H182" s="221" t="s">
        <v>1137</v>
      </c>
      <c r="I182" s="221"/>
      <c r="J182" s="222" t="s">
        <v>34</v>
      </c>
      <c r="K182" s="222" t="s">
        <v>35</v>
      </c>
      <c r="L182" s="222" t="s">
        <v>35</v>
      </c>
      <c r="M182" s="222" t="s">
        <v>35</v>
      </c>
      <c r="N182" s="222" t="s">
        <v>35</v>
      </c>
      <c r="O182" s="223" t="s">
        <v>1138</v>
      </c>
      <c r="P182" s="224" t="s">
        <v>35</v>
      </c>
      <c r="Q182" s="225" t="s">
        <v>34</v>
      </c>
      <c r="R182" s="226" t="str">
        <f>IFERROR(VLOOKUP(INDEX([4]Validation!$O$11:$R$14, MATCH($Q182,[4]Validation!$M$11:$M$14,0),MATCH($P182,[4]Validation!$O$9:$R$9,0)),[4]Validation!$F$10:$G$25,2,FALSE), "")</f>
        <v>Moderate</v>
      </c>
      <c r="S182" s="227" t="s">
        <v>1139</v>
      </c>
      <c r="T182" s="226" t="str">
        <f>IFERROR(VLOOKUP(INDEX([4]Validation!$O$20:$R$23, MATCH($R182,[4]Validation!$M$20:$M$23,0),MATCH(J182,[4]Validation!$O$18:$R$18,0)),v.IPCC.risk,2,FALSE), "")</f>
        <v>Low</v>
      </c>
      <c r="U182" s="226" t="str">
        <f>IFERROR(VLOOKUP(INDEX([4]Validation!$O$20:$R$23, MATCH($R182,[4]Validation!$M$20:$M$23,0),MATCH(K182,[4]Validation!$O$18:$R$18,0)),v.IPCC.risk,2,FALSE), "")</f>
        <v>Moderate</v>
      </c>
      <c r="V182" s="226" t="str">
        <f>IFERROR(VLOOKUP(INDEX([4]Validation!$O$20:$R$23, MATCH($R182,[4]Validation!$M$20:$M$23,0),MATCH(L182,[4]Validation!$O$18:$R$18,0)),v.IPCC.risk,2,FALSE), "")</f>
        <v>Moderate</v>
      </c>
      <c r="W182" s="226" t="str">
        <f>IFERROR(VLOOKUP(INDEX([4]Validation!$O$20:$R$23, MATCH($R182,[4]Validation!$M$20:$M$23,0),MATCH(M182,[4]Validation!$O$18:$R$18,0)),v.IPCC.risk,2,FALSE), "")</f>
        <v>Moderate</v>
      </c>
      <c r="X182" s="226" t="str">
        <f>IFERROR(VLOOKUP(INDEX([4]Validation!$O$20:$R$23, MATCH($R182,[4]Validation!$M$20:$M$23,0),MATCH(N182,[4]Validation!$O$18:$R$18,0)),v.IPCC.risk,2,FALSE), "")</f>
        <v>Moderate</v>
      </c>
      <c r="Y182" s="226" t="s">
        <v>35</v>
      </c>
      <c r="Z182" s="227" t="s">
        <v>858</v>
      </c>
      <c r="AA182" s="226" t="s">
        <v>65</v>
      </c>
      <c r="AB182" s="228"/>
      <c r="AC182" s="216"/>
    </row>
    <row r="183" spans="1:29" ht="21" customHeight="1" x14ac:dyDescent="0.25">
      <c r="A183" s="217" t="s">
        <v>1140</v>
      </c>
      <c r="B183" s="218" t="s">
        <v>88</v>
      </c>
      <c r="C183" s="219" t="s">
        <v>483</v>
      </c>
      <c r="D183" s="219" t="s">
        <v>90</v>
      </c>
      <c r="E183" s="219"/>
      <c r="F183" s="219" t="s">
        <v>31</v>
      </c>
      <c r="G183" s="220" t="s">
        <v>1141</v>
      </c>
      <c r="H183" s="221" t="s">
        <v>1142</v>
      </c>
      <c r="I183" s="221"/>
      <c r="J183" s="222" t="s">
        <v>34</v>
      </c>
      <c r="K183" s="222" t="s">
        <v>35</v>
      </c>
      <c r="L183" s="222" t="s">
        <v>35</v>
      </c>
      <c r="M183" s="222" t="s">
        <v>35</v>
      </c>
      <c r="N183" s="222" t="s">
        <v>35</v>
      </c>
      <c r="O183" s="223" t="s">
        <v>1143</v>
      </c>
      <c r="P183" s="224" t="s">
        <v>35</v>
      </c>
      <c r="Q183" s="225" t="s">
        <v>122</v>
      </c>
      <c r="R183" s="226" t="str">
        <f>IFERROR(VLOOKUP(INDEX([4]Validation!$O$11:$R$14, MATCH($Q183,[4]Validation!$M$11:$M$14,0),MATCH($P183,[4]Validation!$O$9:$R$9,0)),[4]Validation!$F$10:$G$25,2,FALSE), "")</f>
        <v>Moderate</v>
      </c>
      <c r="S183" s="227" t="s">
        <v>1144</v>
      </c>
      <c r="T183" s="226" t="str">
        <f>IFERROR(VLOOKUP(INDEX([4]Validation!$O$20:$R$23, MATCH($R183,[4]Validation!$M$20:$M$23,0),MATCH(J183,[4]Validation!$O$18:$R$18,0)),v.IPCC.risk,2,FALSE), "")</f>
        <v>Low</v>
      </c>
      <c r="U183" s="226" t="str">
        <f>IFERROR(VLOOKUP(INDEX([4]Validation!$O$20:$R$23, MATCH($R183,[4]Validation!$M$20:$M$23,0),MATCH(K183,[4]Validation!$O$18:$R$18,0)),v.IPCC.risk,2,FALSE), "")</f>
        <v>Moderate</v>
      </c>
      <c r="V183" s="226" t="str">
        <f>IFERROR(VLOOKUP(INDEX([4]Validation!$O$20:$R$23, MATCH($R183,[4]Validation!$M$20:$M$23,0),MATCH(L183,[4]Validation!$O$18:$R$18,0)),v.IPCC.risk,2,FALSE), "")</f>
        <v>Moderate</v>
      </c>
      <c r="W183" s="226" t="str">
        <f>IFERROR(VLOOKUP(INDEX([4]Validation!$O$20:$R$23, MATCH($R183,[4]Validation!$M$20:$M$23,0),MATCH(M183,[4]Validation!$O$18:$R$18,0)),v.IPCC.risk,2,FALSE), "")</f>
        <v>Moderate</v>
      </c>
      <c r="X183" s="226" t="str">
        <f>IFERROR(VLOOKUP(INDEX([4]Validation!$O$20:$R$23, MATCH($R183,[4]Validation!$M$20:$M$23,0),MATCH(N183,[4]Validation!$O$18:$R$18,0)),v.IPCC.risk,2,FALSE), "")</f>
        <v>Moderate</v>
      </c>
      <c r="Y183" s="226" t="s">
        <v>35</v>
      </c>
      <c r="Z183" s="227" t="s">
        <v>858</v>
      </c>
      <c r="AA183" s="226" t="s">
        <v>65</v>
      </c>
      <c r="AB183" s="228"/>
      <c r="AC183" s="216"/>
    </row>
    <row r="184" spans="1:29" ht="21" customHeight="1" x14ac:dyDescent="0.25">
      <c r="A184" s="217" t="s">
        <v>1145</v>
      </c>
      <c r="B184" s="229" t="s">
        <v>57</v>
      </c>
      <c r="C184" s="219" t="s">
        <v>801</v>
      </c>
      <c r="D184" s="219" t="s">
        <v>90</v>
      </c>
      <c r="E184" s="219"/>
      <c r="F184" s="219" t="s">
        <v>31</v>
      </c>
      <c r="G184" s="220" t="s">
        <v>1146</v>
      </c>
      <c r="H184" s="231" t="s">
        <v>1147</v>
      </c>
      <c r="I184" s="221"/>
      <c r="J184" s="222" t="s">
        <v>34</v>
      </c>
      <c r="K184" s="222" t="s">
        <v>35</v>
      </c>
      <c r="L184" s="222" t="s">
        <v>35</v>
      </c>
      <c r="M184" s="222" t="s">
        <v>35</v>
      </c>
      <c r="N184" s="222" t="s">
        <v>35</v>
      </c>
      <c r="O184" s="223" t="s">
        <v>1148</v>
      </c>
      <c r="P184" s="224" t="s">
        <v>35</v>
      </c>
      <c r="Q184" s="225" t="s">
        <v>34</v>
      </c>
      <c r="R184" s="226" t="str">
        <f>IFERROR(VLOOKUP(INDEX([4]Validation!$O$11:$R$14, MATCH($Q184,[4]Validation!$M$11:$M$14,0),MATCH($P184,[4]Validation!$O$9:$R$9,0)),[4]Validation!$F$10:$G$25,2,FALSE), "")</f>
        <v>Moderate</v>
      </c>
      <c r="S184" s="227" t="s">
        <v>1149</v>
      </c>
      <c r="T184" s="226" t="str">
        <f>IFERROR(VLOOKUP(INDEX([4]Validation!$O$20:$R$23, MATCH($R184,[4]Validation!$M$20:$M$23,0),MATCH(J184,[4]Validation!$O$18:$R$18,0)),v.IPCC.risk,2,FALSE), "")</f>
        <v>Low</v>
      </c>
      <c r="U184" s="226" t="str">
        <f>IFERROR(VLOOKUP(INDEX([4]Validation!$O$20:$R$23, MATCH($R184,[4]Validation!$M$20:$M$23,0),MATCH(K184,[4]Validation!$O$18:$R$18,0)),v.IPCC.risk,2,FALSE), "")</f>
        <v>Moderate</v>
      </c>
      <c r="V184" s="226" t="str">
        <f>IFERROR(VLOOKUP(INDEX([4]Validation!$O$20:$R$23, MATCH($R184,[4]Validation!$M$20:$M$23,0),MATCH(L184,[4]Validation!$O$18:$R$18,0)),v.IPCC.risk,2,FALSE), "")</f>
        <v>Moderate</v>
      </c>
      <c r="W184" s="226" t="str">
        <f>IFERROR(VLOOKUP(INDEX([4]Validation!$O$20:$R$23, MATCH($R184,[4]Validation!$M$20:$M$23,0),MATCH(M184,[4]Validation!$O$18:$R$18,0)),v.IPCC.risk,2,FALSE), "")</f>
        <v>Moderate</v>
      </c>
      <c r="X184" s="226" t="str">
        <f>IFERROR(VLOOKUP(INDEX([4]Validation!$O$20:$R$23, MATCH($R184,[4]Validation!$M$20:$M$23,0),MATCH(N184,[4]Validation!$O$18:$R$18,0)),v.IPCC.risk,2,FALSE), "")</f>
        <v>Moderate</v>
      </c>
      <c r="Y184" s="226" t="s">
        <v>35</v>
      </c>
      <c r="Z184" s="227" t="s">
        <v>858</v>
      </c>
      <c r="AA184" s="226" t="s">
        <v>65</v>
      </c>
      <c r="AB184" s="228"/>
      <c r="AC184" s="216"/>
    </row>
    <row r="185" spans="1:29" ht="21" customHeight="1" x14ac:dyDescent="0.25">
      <c r="A185" s="217" t="s">
        <v>1150</v>
      </c>
      <c r="B185" s="218" t="s">
        <v>88</v>
      </c>
      <c r="C185" s="219" t="s">
        <v>801</v>
      </c>
      <c r="D185" s="219" t="s">
        <v>90</v>
      </c>
      <c r="E185" s="219"/>
      <c r="F185" s="219" t="s">
        <v>31</v>
      </c>
      <c r="G185" s="220" t="s">
        <v>1151</v>
      </c>
      <c r="H185" s="221" t="s">
        <v>1152</v>
      </c>
      <c r="I185" s="221"/>
      <c r="J185" s="222" t="s">
        <v>34</v>
      </c>
      <c r="K185" s="222" t="s">
        <v>35</v>
      </c>
      <c r="L185" s="222" t="s">
        <v>35</v>
      </c>
      <c r="M185" s="222" t="s">
        <v>35</v>
      </c>
      <c r="N185" s="222" t="s">
        <v>35</v>
      </c>
      <c r="O185" s="223" t="s">
        <v>1153</v>
      </c>
      <c r="P185" s="224" t="s">
        <v>35</v>
      </c>
      <c r="Q185" s="225" t="s">
        <v>122</v>
      </c>
      <c r="R185" s="226" t="str">
        <f>IFERROR(VLOOKUP(INDEX([4]Validation!$O$11:$R$14, MATCH($Q185,[4]Validation!$M$11:$M$14,0),MATCH($P185,[4]Validation!$O$9:$R$9,0)),[4]Validation!$F$10:$G$25,2,FALSE), "")</f>
        <v>Moderate</v>
      </c>
      <c r="S185" s="227" t="s">
        <v>1154</v>
      </c>
      <c r="T185" s="226" t="str">
        <f>IFERROR(VLOOKUP(INDEX([4]Validation!$O$20:$R$23, MATCH($R185,[4]Validation!$M$20:$M$23,0),MATCH(J185,[4]Validation!$O$18:$R$18,0)),v.IPCC.risk,2,FALSE), "")</f>
        <v>Low</v>
      </c>
      <c r="U185" s="226" t="str">
        <f>IFERROR(VLOOKUP(INDEX([4]Validation!$O$20:$R$23, MATCH($R185,[4]Validation!$M$20:$M$23,0),MATCH(K185,[4]Validation!$O$18:$R$18,0)),v.IPCC.risk,2,FALSE), "")</f>
        <v>Moderate</v>
      </c>
      <c r="V185" s="226" t="str">
        <f>IFERROR(VLOOKUP(INDEX([4]Validation!$O$20:$R$23, MATCH($R185,[4]Validation!$M$20:$M$23,0),MATCH(L185,[4]Validation!$O$18:$R$18,0)),v.IPCC.risk,2,FALSE), "")</f>
        <v>Moderate</v>
      </c>
      <c r="W185" s="226" t="str">
        <f>IFERROR(VLOOKUP(INDEX([4]Validation!$O$20:$R$23, MATCH($R185,[4]Validation!$M$20:$M$23,0),MATCH(M185,[4]Validation!$O$18:$R$18,0)),v.IPCC.risk,2,FALSE), "")</f>
        <v>Moderate</v>
      </c>
      <c r="X185" s="226" t="str">
        <f>IFERROR(VLOOKUP(INDEX([4]Validation!$O$20:$R$23, MATCH($R185,[4]Validation!$M$20:$M$23,0),MATCH(N185,[4]Validation!$O$18:$R$18,0)),v.IPCC.risk,2,FALSE), "")</f>
        <v>Moderate</v>
      </c>
      <c r="Y185" s="226" t="s">
        <v>35</v>
      </c>
      <c r="Z185" s="227" t="s">
        <v>858</v>
      </c>
      <c r="AA185" s="226" t="s">
        <v>65</v>
      </c>
      <c r="AB185" s="228"/>
      <c r="AC185" s="216"/>
    </row>
    <row r="186" spans="1:29" ht="21" customHeight="1" x14ac:dyDescent="0.25">
      <c r="A186" s="217" t="s">
        <v>1155</v>
      </c>
      <c r="B186" s="218" t="s">
        <v>340</v>
      </c>
      <c r="C186" s="219" t="s">
        <v>870</v>
      </c>
      <c r="D186" s="219" t="s">
        <v>90</v>
      </c>
      <c r="E186" s="219"/>
      <c r="F186" s="219" t="s">
        <v>31</v>
      </c>
      <c r="G186" s="220" t="s">
        <v>1156</v>
      </c>
      <c r="H186" s="221" t="s">
        <v>1157</v>
      </c>
      <c r="I186" s="221"/>
      <c r="J186" s="222" t="s">
        <v>34</v>
      </c>
      <c r="K186" s="222" t="s">
        <v>35</v>
      </c>
      <c r="L186" s="222" t="s">
        <v>35</v>
      </c>
      <c r="M186" s="222" t="s">
        <v>35</v>
      </c>
      <c r="N186" s="222" t="s">
        <v>35</v>
      </c>
      <c r="O186" s="223" t="s">
        <v>1158</v>
      </c>
      <c r="P186" s="224" t="s">
        <v>35</v>
      </c>
      <c r="Q186" s="225" t="s">
        <v>39</v>
      </c>
      <c r="R186" s="226" t="str">
        <f>IFERROR(VLOOKUP(INDEX([4]Validation!$O$11:$R$14, MATCH($Q186,[4]Validation!$M$11:$M$14,0),MATCH($P186,[4]Validation!$O$9:$R$9,0)),[4]Validation!$F$10:$G$25,2,FALSE), "")</f>
        <v>High</v>
      </c>
      <c r="S186" s="227" t="s">
        <v>1159</v>
      </c>
      <c r="T186" s="226" t="str">
        <f>IFERROR(VLOOKUP(INDEX([4]Validation!$O$20:$R$23, MATCH($R186,[4]Validation!$M$20:$M$23,0),MATCH(J186,[4]Validation!$O$18:$R$18,0)),v.IPCC.risk,2,FALSE), "")</f>
        <v>Low</v>
      </c>
      <c r="U186" s="226" t="str">
        <f>IFERROR(VLOOKUP(INDEX([4]Validation!$O$20:$R$23, MATCH($R186,[4]Validation!$M$20:$M$23,0),MATCH(K186,[4]Validation!$O$18:$R$18,0)),v.IPCC.risk,2,FALSE), "")</f>
        <v>Moderate</v>
      </c>
      <c r="V186" s="226" t="str">
        <f>IFERROR(VLOOKUP(INDEX([4]Validation!$O$20:$R$23, MATCH($R186,[4]Validation!$M$20:$M$23,0),MATCH(L186,[4]Validation!$O$18:$R$18,0)),v.IPCC.risk,2,FALSE), "")</f>
        <v>Moderate</v>
      </c>
      <c r="W186" s="226" t="str">
        <f>IFERROR(VLOOKUP(INDEX([4]Validation!$O$20:$R$23, MATCH($R186,[4]Validation!$M$20:$M$23,0),MATCH(M186,[4]Validation!$O$18:$R$18,0)),v.IPCC.risk,2,FALSE), "")</f>
        <v>Moderate</v>
      </c>
      <c r="X186" s="226" t="str">
        <f>IFERROR(VLOOKUP(INDEX([4]Validation!$O$20:$R$23, MATCH($R186,[4]Validation!$M$20:$M$23,0),MATCH(N186,[4]Validation!$O$18:$R$18,0)),v.IPCC.risk,2,FALSE), "")</f>
        <v>Moderate</v>
      </c>
      <c r="Y186" s="226" t="s">
        <v>35</v>
      </c>
      <c r="Z186" s="227" t="s">
        <v>858</v>
      </c>
      <c r="AA186" s="226" t="s">
        <v>65</v>
      </c>
      <c r="AB186" s="228"/>
      <c r="AC186" s="216"/>
    </row>
    <row r="187" spans="1:29" ht="21" customHeight="1" x14ac:dyDescent="0.25">
      <c r="A187" s="217" t="s">
        <v>1160</v>
      </c>
      <c r="B187" s="218" t="s">
        <v>340</v>
      </c>
      <c r="C187" s="219" t="s">
        <v>928</v>
      </c>
      <c r="D187" s="219" t="s">
        <v>90</v>
      </c>
      <c r="E187" s="219"/>
      <c r="F187" s="219" t="s">
        <v>31</v>
      </c>
      <c r="G187" s="220" t="s">
        <v>1161</v>
      </c>
      <c r="H187" s="221" t="s">
        <v>1157</v>
      </c>
      <c r="I187" s="221"/>
      <c r="J187" s="222" t="s">
        <v>34</v>
      </c>
      <c r="K187" s="222" t="s">
        <v>35</v>
      </c>
      <c r="L187" s="222" t="s">
        <v>35</v>
      </c>
      <c r="M187" s="222" t="s">
        <v>35</v>
      </c>
      <c r="N187" s="222" t="s">
        <v>35</v>
      </c>
      <c r="O187" s="223" t="s">
        <v>1162</v>
      </c>
      <c r="P187" s="224" t="s">
        <v>35</v>
      </c>
      <c r="Q187" s="225" t="s">
        <v>34</v>
      </c>
      <c r="R187" s="226" t="str">
        <f>IFERROR(VLOOKUP(INDEX([4]Validation!$O$11:$R$14, MATCH($Q187,[4]Validation!$M$11:$M$14,0),MATCH($P187,[4]Validation!$O$9:$R$9,0)),[4]Validation!$F$10:$G$25,2,FALSE), "")</f>
        <v>Moderate</v>
      </c>
      <c r="S187" s="227" t="s">
        <v>1159</v>
      </c>
      <c r="T187" s="226" t="str">
        <f>IFERROR(VLOOKUP(INDEX([4]Validation!$O$20:$R$23, MATCH($R187,[4]Validation!$M$20:$M$23,0),MATCH(J187,[4]Validation!$O$18:$R$18,0)),v.IPCC.risk,2,FALSE), "")</f>
        <v>Low</v>
      </c>
      <c r="U187" s="226" t="str">
        <f>IFERROR(VLOOKUP(INDEX([4]Validation!$O$20:$R$23, MATCH($R187,[4]Validation!$M$20:$M$23,0),MATCH(K187,[4]Validation!$O$18:$R$18,0)),v.IPCC.risk,2,FALSE), "")</f>
        <v>Moderate</v>
      </c>
      <c r="V187" s="226" t="str">
        <f>IFERROR(VLOOKUP(INDEX([4]Validation!$O$20:$R$23, MATCH($R187,[4]Validation!$M$20:$M$23,0),MATCH(L187,[4]Validation!$O$18:$R$18,0)),v.IPCC.risk,2,FALSE), "")</f>
        <v>Moderate</v>
      </c>
      <c r="W187" s="226" t="str">
        <f>IFERROR(VLOOKUP(INDEX([4]Validation!$O$20:$R$23, MATCH($R187,[4]Validation!$M$20:$M$23,0),MATCH(M187,[4]Validation!$O$18:$R$18,0)),v.IPCC.risk,2,FALSE), "")</f>
        <v>Moderate</v>
      </c>
      <c r="X187" s="226" t="str">
        <f>IFERROR(VLOOKUP(INDEX([4]Validation!$O$20:$R$23, MATCH($R187,[4]Validation!$M$20:$M$23,0),MATCH(N187,[4]Validation!$O$18:$R$18,0)),v.IPCC.risk,2,FALSE), "")</f>
        <v>Moderate</v>
      </c>
      <c r="Y187" s="226" t="s">
        <v>35</v>
      </c>
      <c r="Z187" s="227" t="s">
        <v>858</v>
      </c>
      <c r="AA187" s="226" t="s">
        <v>65</v>
      </c>
      <c r="AB187" s="228"/>
      <c r="AC187" s="216"/>
    </row>
    <row r="188" spans="1:29" ht="21" customHeight="1" x14ac:dyDescent="0.25">
      <c r="A188" s="108" t="s">
        <v>1163</v>
      </c>
      <c r="B188" s="112" t="s">
        <v>150</v>
      </c>
      <c r="C188" s="110" t="s">
        <v>58</v>
      </c>
      <c r="D188" s="110" t="s">
        <v>48</v>
      </c>
      <c r="E188" s="110" t="s">
        <v>1164</v>
      </c>
      <c r="F188" s="110" t="s">
        <v>49</v>
      </c>
      <c r="G188" s="109" t="s">
        <v>1165</v>
      </c>
      <c r="H188" s="111" t="s">
        <v>1166</v>
      </c>
      <c r="I188" s="156"/>
      <c r="J188" s="93" t="s">
        <v>34</v>
      </c>
      <c r="K188" s="93" t="s">
        <v>35</v>
      </c>
      <c r="L188" s="93" t="s">
        <v>35</v>
      </c>
      <c r="M188" s="93" t="s">
        <v>35</v>
      </c>
      <c r="N188" s="93" t="s">
        <v>35</v>
      </c>
      <c r="O188" s="132" t="s">
        <v>1167</v>
      </c>
      <c r="P188" s="5" t="s">
        <v>35</v>
      </c>
      <c r="Q188" s="7" t="s">
        <v>34</v>
      </c>
      <c r="R188" s="8" t="str">
        <f>IFERROR(VLOOKUP(INDEX(Validation!$O$11:$R$14, MATCH($Q188,Validation!$M$11:$M$14,0),MATCH($P188,Validation!$O$9:$R$9,0)),Validation!$F$10:$G$25,2,FALSE), "")</f>
        <v>Moderate</v>
      </c>
      <c r="S188" s="134" t="s">
        <v>1168</v>
      </c>
      <c r="T188" s="8" t="str">
        <f>IFERROR(VLOOKUP(INDEX(Validation!$O$20:$R$23, MATCH($R188,Validation!$M$20:$M$23,0),MATCH(J188,Validation!$O$18:$R$18,0)),v.IPCC.risk,2,FALSE), "")</f>
        <v>Low</v>
      </c>
      <c r="U188" s="8" t="str">
        <f>IFERROR(VLOOKUP(INDEX(Validation!$O$20:$R$23, MATCH($R188,Validation!$M$20:$M$23,0),MATCH(K188,Validation!$O$18:$R$18,0)),v.IPCC.risk,2,FALSE), "")</f>
        <v>Moderate</v>
      </c>
      <c r="V188" s="8" t="str">
        <f>IFERROR(VLOOKUP(INDEX(Validation!$O$20:$R$23, MATCH($R188,Validation!$M$20:$M$23,0),MATCH(L188,Validation!$O$18:$R$18,0)),v.IPCC.risk,2,FALSE), "")</f>
        <v>Moderate</v>
      </c>
      <c r="W188" s="8" t="str">
        <f>IFERROR(VLOOKUP(INDEX(Validation!$O$20:$R$23, MATCH($R188,Validation!$M$20:$M$23,0),MATCH(M188,Validation!$O$18:$R$18,0)),v.IPCC.risk,2,FALSE), "")</f>
        <v>Moderate</v>
      </c>
      <c r="X188" s="8" t="str">
        <f>IFERROR(VLOOKUP(INDEX(Validation!$O$20:$R$23, MATCH($R188,Validation!$M$20:$M$23,0),MATCH(N188,Validation!$O$18:$R$18,0)),v.IPCC.risk,2,FALSE), "")</f>
        <v>Moderate</v>
      </c>
      <c r="Y188" s="8" t="s">
        <v>35</v>
      </c>
      <c r="Z188" s="134" t="s">
        <v>1169</v>
      </c>
      <c r="AA188" s="8" t="s">
        <v>65</v>
      </c>
      <c r="AB188" s="134" t="s">
        <v>1170</v>
      </c>
      <c r="AC188" s="4"/>
    </row>
    <row r="189" spans="1:29" ht="21" customHeight="1" x14ac:dyDescent="0.25">
      <c r="A189" s="108" t="s">
        <v>1171</v>
      </c>
      <c r="B189" s="112" t="s">
        <v>647</v>
      </c>
      <c r="C189" s="110" t="s">
        <v>69</v>
      </c>
      <c r="D189" s="110" t="s">
        <v>48</v>
      </c>
      <c r="E189" s="110"/>
      <c r="F189" s="110" t="s">
        <v>49</v>
      </c>
      <c r="G189" s="109" t="s">
        <v>1172</v>
      </c>
      <c r="H189" s="111" t="s">
        <v>1173</v>
      </c>
      <c r="I189" s="156" t="s">
        <v>1174</v>
      </c>
      <c r="J189" s="93" t="s">
        <v>34</v>
      </c>
      <c r="K189" s="93" t="s">
        <v>34</v>
      </c>
      <c r="L189" s="93" t="s">
        <v>34</v>
      </c>
      <c r="M189" s="93" t="s">
        <v>35</v>
      </c>
      <c r="N189" s="93" t="s">
        <v>35</v>
      </c>
      <c r="O189" s="132" t="s">
        <v>1175</v>
      </c>
      <c r="P189" s="5" t="s">
        <v>36</v>
      </c>
      <c r="Q189" s="7" t="s">
        <v>34</v>
      </c>
      <c r="R189" s="8" t="str">
        <f>IFERROR(VLOOKUP(INDEX(Validation!$O$11:$R$14, MATCH($Q189,Validation!$M$11:$M$14,0),MATCH($P189,Validation!$O$9:$R$9,0)),Validation!$F$10:$G$25,2,FALSE), "")</f>
        <v>High</v>
      </c>
      <c r="S189" s="134" t="s">
        <v>1176</v>
      </c>
      <c r="T189" s="8" t="str">
        <f>IFERROR(VLOOKUP(INDEX(Validation!$O$20:$R$23, MATCH($R189,Validation!$M$20:$M$23,0),MATCH(J189,Validation!$O$18:$R$18,0)),v.IPCC.risk,2,FALSE), "")</f>
        <v>Low</v>
      </c>
      <c r="U189" s="8" t="str">
        <f>IFERROR(VLOOKUP(INDEX(Validation!$O$20:$R$23, MATCH($R189,Validation!$M$20:$M$23,0),MATCH(K189,Validation!$O$18:$R$18,0)),v.IPCC.risk,2,FALSE), "")</f>
        <v>Low</v>
      </c>
      <c r="V189" s="8" t="str">
        <f>IFERROR(VLOOKUP(INDEX(Validation!$O$20:$R$23, MATCH($R189,Validation!$M$20:$M$23,0),MATCH(L189,Validation!$O$18:$R$18,0)),v.IPCC.risk,2,FALSE), "")</f>
        <v>Low</v>
      </c>
      <c r="W189" s="8" t="str">
        <f>IFERROR(VLOOKUP(INDEX(Validation!$O$20:$R$23, MATCH($R189,Validation!$M$20:$M$23,0),MATCH(M189,Validation!$O$18:$R$18,0)),v.IPCC.risk,2,FALSE), "")</f>
        <v>Moderate</v>
      </c>
      <c r="X189" s="8" t="str">
        <f>IFERROR(VLOOKUP(INDEX(Validation!$O$20:$R$23, MATCH($R189,Validation!$M$20:$M$23,0),MATCH(N189,Validation!$O$18:$R$18,0)),v.IPCC.risk,2,FALSE), "")</f>
        <v>Moderate</v>
      </c>
      <c r="Y189" s="8" t="s">
        <v>35</v>
      </c>
      <c r="Z189" s="155" t="s">
        <v>1177</v>
      </c>
      <c r="AA189" s="8" t="s">
        <v>65</v>
      </c>
      <c r="AB189" s="134" t="s">
        <v>1178</v>
      </c>
      <c r="AC189" s="4"/>
    </row>
    <row r="190" spans="1:29" ht="21" customHeight="1" x14ac:dyDescent="0.25">
      <c r="A190" s="108" t="s">
        <v>1179</v>
      </c>
      <c r="B190" s="112" t="s">
        <v>340</v>
      </c>
      <c r="C190" s="110" t="s">
        <v>69</v>
      </c>
      <c r="D190" s="110" t="s">
        <v>48</v>
      </c>
      <c r="E190" s="110" t="s">
        <v>1180</v>
      </c>
      <c r="F190" s="110" t="s">
        <v>49</v>
      </c>
      <c r="G190" s="109" t="s">
        <v>1181</v>
      </c>
      <c r="H190" s="111" t="s">
        <v>1182</v>
      </c>
      <c r="I190" s="156"/>
      <c r="J190" s="93" t="s">
        <v>34</v>
      </c>
      <c r="K190" s="93" t="s">
        <v>34</v>
      </c>
      <c r="L190" s="93" t="s">
        <v>34</v>
      </c>
      <c r="M190" s="93" t="s">
        <v>35</v>
      </c>
      <c r="N190" s="93" t="s">
        <v>35</v>
      </c>
      <c r="O190" s="132" t="s">
        <v>1183</v>
      </c>
      <c r="P190" s="5" t="s">
        <v>36</v>
      </c>
      <c r="Q190" s="7" t="s">
        <v>34</v>
      </c>
      <c r="R190" s="8" t="str">
        <f>IFERROR(VLOOKUP(INDEX(Validation!$O$11:$R$14, MATCH($Q190,Validation!$M$11:$M$14,0),MATCH($P190,Validation!$O$9:$R$9,0)),Validation!$F$10:$G$25,2,FALSE), "")</f>
        <v>High</v>
      </c>
      <c r="S190" s="134" t="s">
        <v>1184</v>
      </c>
      <c r="T190" s="8" t="str">
        <f>IFERROR(VLOOKUP(INDEX(Validation!$O$20:$R$23, MATCH($R190,Validation!$M$20:$M$23,0),MATCH(J190,Validation!$O$18:$R$18,0)),v.IPCC.risk,2,FALSE), "")</f>
        <v>Low</v>
      </c>
      <c r="U190" s="8" t="str">
        <f>IFERROR(VLOOKUP(INDEX(Validation!$O$20:$R$23, MATCH($R190,Validation!$M$20:$M$23,0),MATCH(K190,Validation!$O$18:$R$18,0)),v.IPCC.risk,2,FALSE), "")</f>
        <v>Low</v>
      </c>
      <c r="V190" s="8" t="str">
        <f>IFERROR(VLOOKUP(INDEX(Validation!$O$20:$R$23, MATCH($R190,Validation!$M$20:$M$23,0),MATCH(L190,Validation!$O$18:$R$18,0)),v.IPCC.risk,2,FALSE), "")</f>
        <v>Low</v>
      </c>
      <c r="W190" s="8" t="str">
        <f>IFERROR(VLOOKUP(INDEX(Validation!$O$20:$R$23, MATCH($R190,Validation!$M$20:$M$23,0),MATCH(M190,Validation!$O$18:$R$18,0)),v.IPCC.risk,2,FALSE), "")</f>
        <v>Moderate</v>
      </c>
      <c r="X190" s="8" t="str">
        <f>IFERROR(VLOOKUP(INDEX(Validation!$O$20:$R$23, MATCH($R190,Validation!$M$20:$M$23,0),MATCH(N190,Validation!$O$18:$R$18,0)),v.IPCC.risk,2,FALSE), "")</f>
        <v>Moderate</v>
      </c>
      <c r="Y190" s="8" t="s">
        <v>35</v>
      </c>
      <c r="Z190" s="134" t="s">
        <v>1185</v>
      </c>
      <c r="AA190" s="8" t="s">
        <v>65</v>
      </c>
      <c r="AB190" s="134" t="s">
        <v>1178</v>
      </c>
      <c r="AC190" s="4"/>
    </row>
    <row r="191" spans="1:29" ht="21" customHeight="1" x14ac:dyDescent="0.25">
      <c r="A191" s="217" t="s">
        <v>1186</v>
      </c>
      <c r="B191" s="229" t="s">
        <v>57</v>
      </c>
      <c r="C191" s="219" t="s">
        <v>779</v>
      </c>
      <c r="D191" s="219" t="s">
        <v>90</v>
      </c>
      <c r="E191" s="219"/>
      <c r="F191" s="219" t="s">
        <v>31</v>
      </c>
      <c r="G191" s="220" t="s">
        <v>1187</v>
      </c>
      <c r="H191" s="221" t="s">
        <v>1188</v>
      </c>
      <c r="I191" s="221"/>
      <c r="J191" s="222" t="s">
        <v>34</v>
      </c>
      <c r="K191" s="222" t="s">
        <v>34</v>
      </c>
      <c r="L191" s="222" t="s">
        <v>34</v>
      </c>
      <c r="M191" s="222" t="s">
        <v>35</v>
      </c>
      <c r="N191" s="222" t="s">
        <v>35</v>
      </c>
      <c r="O191" s="223" t="s">
        <v>1189</v>
      </c>
      <c r="P191" s="224" t="s">
        <v>35</v>
      </c>
      <c r="Q191" s="225" t="s">
        <v>122</v>
      </c>
      <c r="R191" s="226" t="str">
        <f>IFERROR(VLOOKUP(INDEX([4]Validation!$O$11:$R$14, MATCH($Q191,[4]Validation!$M$11:$M$14,0),MATCH($P191,[4]Validation!$O$9:$R$9,0)),[4]Validation!$F$10:$G$25,2,FALSE), "")</f>
        <v>Moderate</v>
      </c>
      <c r="S191" s="227" t="s">
        <v>1190</v>
      </c>
      <c r="T191" s="226" t="str">
        <f>IFERROR(VLOOKUP(INDEX([4]Validation!$O$20:$R$23, MATCH($R191,[4]Validation!$M$20:$M$23,0),MATCH(J191,[4]Validation!$O$18:$R$18,0)),v.IPCC.risk,2,FALSE), "")</f>
        <v>Low</v>
      </c>
      <c r="U191" s="226" t="str">
        <f>IFERROR(VLOOKUP(INDEX([4]Validation!$O$20:$R$23, MATCH($R191,[4]Validation!$M$20:$M$23,0),MATCH(K191,[4]Validation!$O$18:$R$18,0)),v.IPCC.risk,2,FALSE), "")</f>
        <v>Low</v>
      </c>
      <c r="V191" s="226" t="str">
        <f>IFERROR(VLOOKUP(INDEX([4]Validation!$O$20:$R$23, MATCH($R191,[4]Validation!$M$20:$M$23,0),MATCH(L191,[4]Validation!$O$18:$R$18,0)),v.IPCC.risk,2,FALSE), "")</f>
        <v>Low</v>
      </c>
      <c r="W191" s="226" t="str">
        <f>IFERROR(VLOOKUP(INDEX([4]Validation!$O$20:$R$23, MATCH($R191,[4]Validation!$M$20:$M$23,0),MATCH(M191,[4]Validation!$O$18:$R$18,0)),v.IPCC.risk,2,FALSE), "")</f>
        <v>Moderate</v>
      </c>
      <c r="X191" s="226" t="str">
        <f>IFERROR(VLOOKUP(INDEX([4]Validation!$O$20:$R$23, MATCH($R191,[4]Validation!$M$20:$M$23,0),MATCH(N191,[4]Validation!$O$18:$R$18,0)),v.IPCC.risk,2,FALSE), "")</f>
        <v>Moderate</v>
      </c>
      <c r="Y191" s="226" t="s">
        <v>35</v>
      </c>
      <c r="Z191" s="227" t="s">
        <v>789</v>
      </c>
      <c r="AA191" s="226" t="s">
        <v>65</v>
      </c>
      <c r="AB191" s="228"/>
      <c r="AC191" s="216"/>
    </row>
    <row r="192" spans="1:29" ht="21" customHeight="1" x14ac:dyDescent="0.25">
      <c r="A192" s="217" t="s">
        <v>1191</v>
      </c>
      <c r="B192" s="218" t="s">
        <v>88</v>
      </c>
      <c r="C192" s="219" t="s">
        <v>779</v>
      </c>
      <c r="D192" s="219" t="s">
        <v>90</v>
      </c>
      <c r="E192" s="219"/>
      <c r="F192" s="219" t="s">
        <v>31</v>
      </c>
      <c r="G192" s="220" t="s">
        <v>1192</v>
      </c>
      <c r="H192" s="231" t="s">
        <v>1193</v>
      </c>
      <c r="I192" s="221"/>
      <c r="J192" s="222" t="s">
        <v>34</v>
      </c>
      <c r="K192" s="222" t="s">
        <v>34</v>
      </c>
      <c r="L192" s="222" t="s">
        <v>34</v>
      </c>
      <c r="M192" s="222" t="s">
        <v>35</v>
      </c>
      <c r="N192" s="222" t="s">
        <v>35</v>
      </c>
      <c r="O192" s="223" t="s">
        <v>1194</v>
      </c>
      <c r="P192" s="224" t="s">
        <v>36</v>
      </c>
      <c r="Q192" s="225" t="s">
        <v>122</v>
      </c>
      <c r="R192" s="226" t="str">
        <f>IFERROR(VLOOKUP(INDEX([4]Validation!$O$11:$R$14, MATCH($Q192,[4]Validation!$M$11:$M$14,0),MATCH($P192,[4]Validation!$O$9:$R$9,0)),[4]Validation!$F$10:$G$25,2,FALSE), "")</f>
        <v>High</v>
      </c>
      <c r="S192" s="227" t="s">
        <v>1195</v>
      </c>
      <c r="T192" s="226" t="str">
        <f>IFERROR(VLOOKUP(INDEX([4]Validation!$O$20:$R$23, MATCH($R192,[4]Validation!$M$20:$M$23,0),MATCH(J192,[4]Validation!$O$18:$R$18,0)),v.IPCC.risk,2,FALSE), "")</f>
        <v>Low</v>
      </c>
      <c r="U192" s="226" t="str">
        <f>IFERROR(VLOOKUP(INDEX([4]Validation!$O$20:$R$23, MATCH($R192,[4]Validation!$M$20:$M$23,0),MATCH(K192,[4]Validation!$O$18:$R$18,0)),v.IPCC.risk,2,FALSE), "")</f>
        <v>Low</v>
      </c>
      <c r="V192" s="226" t="str">
        <f>IFERROR(VLOOKUP(INDEX([4]Validation!$O$20:$R$23, MATCH($R192,[4]Validation!$M$20:$M$23,0),MATCH(L192,[4]Validation!$O$18:$R$18,0)),v.IPCC.risk,2,FALSE), "")</f>
        <v>Low</v>
      </c>
      <c r="W192" s="226" t="str">
        <f>IFERROR(VLOOKUP(INDEX([4]Validation!$O$20:$R$23, MATCH($R192,[4]Validation!$M$20:$M$23,0),MATCH(M192,[4]Validation!$O$18:$R$18,0)),v.IPCC.risk,2,FALSE), "")</f>
        <v>Moderate</v>
      </c>
      <c r="X192" s="226" t="str">
        <f>IFERROR(VLOOKUP(INDEX([4]Validation!$O$20:$R$23, MATCH($R192,[4]Validation!$M$20:$M$23,0),MATCH(N192,[4]Validation!$O$18:$R$18,0)),v.IPCC.risk,2,FALSE), "")</f>
        <v>Moderate</v>
      </c>
      <c r="Y192" s="226" t="s">
        <v>35</v>
      </c>
      <c r="Z192" s="227" t="s">
        <v>789</v>
      </c>
      <c r="AA192" s="226" t="s">
        <v>65</v>
      </c>
      <c r="AB192" s="228"/>
      <c r="AC192" s="216"/>
    </row>
    <row r="193" spans="1:29" ht="21" customHeight="1" x14ac:dyDescent="0.25">
      <c r="A193" s="108" t="s">
        <v>1196</v>
      </c>
      <c r="B193" s="112" t="s">
        <v>259</v>
      </c>
      <c r="C193" s="110" t="s">
        <v>58</v>
      </c>
      <c r="D193" s="110" t="s">
        <v>48</v>
      </c>
      <c r="E193" s="110"/>
      <c r="F193" s="110" t="s">
        <v>49</v>
      </c>
      <c r="G193" s="109" t="s">
        <v>1197</v>
      </c>
      <c r="H193" s="111" t="s">
        <v>1198</v>
      </c>
      <c r="I193" s="156" t="s">
        <v>1199</v>
      </c>
      <c r="J193" s="93" t="s">
        <v>34</v>
      </c>
      <c r="K193" s="93" t="s">
        <v>34</v>
      </c>
      <c r="L193" s="93" t="s">
        <v>34</v>
      </c>
      <c r="M193" s="93" t="s">
        <v>35</v>
      </c>
      <c r="N193" s="93" t="s">
        <v>35</v>
      </c>
      <c r="O193" s="132" t="s">
        <v>1200</v>
      </c>
      <c r="P193" s="5" t="s">
        <v>36</v>
      </c>
      <c r="Q193" s="7" t="s">
        <v>34</v>
      </c>
      <c r="R193" s="8" t="str">
        <f>IFERROR(VLOOKUP(INDEX(Validation!$O$11:$R$14, MATCH($Q193,Validation!$M$11:$M$14,0),MATCH($P193,Validation!$O$9:$R$9,0)),Validation!$F$10:$G$25,2,FALSE), "")</f>
        <v>High</v>
      </c>
      <c r="S193" s="134" t="s">
        <v>1201</v>
      </c>
      <c r="T193" s="8" t="str">
        <f>IFERROR(VLOOKUP(INDEX(Validation!$O$20:$R$23, MATCH($R193,Validation!$M$20:$M$23,0),MATCH(J193,Validation!$O$18:$R$18,0)),v.IPCC.risk,2,FALSE), "")</f>
        <v>Low</v>
      </c>
      <c r="U193" s="8" t="str">
        <f>IFERROR(VLOOKUP(INDEX(Validation!$O$20:$R$23, MATCH($R193,Validation!$M$20:$M$23,0),MATCH(K193,Validation!$O$18:$R$18,0)),v.IPCC.risk,2,FALSE), "")</f>
        <v>Low</v>
      </c>
      <c r="V193" s="8" t="str">
        <f>IFERROR(VLOOKUP(INDEX(Validation!$O$20:$R$23, MATCH($R193,Validation!$M$20:$M$23,0),MATCH(L193,Validation!$O$18:$R$18,0)),v.IPCC.risk,2,FALSE), "")</f>
        <v>Low</v>
      </c>
      <c r="W193" s="8" t="str">
        <f>IFERROR(VLOOKUP(INDEX(Validation!$O$20:$R$23, MATCH($R193,Validation!$M$20:$M$23,0),MATCH(M193,Validation!$O$18:$R$18,0)),v.IPCC.risk,2,FALSE), "")</f>
        <v>Moderate</v>
      </c>
      <c r="X193" s="8" t="str">
        <f>IFERROR(VLOOKUP(INDEX(Validation!$O$20:$R$23, MATCH($R193,Validation!$M$20:$M$23,0),MATCH(N193,Validation!$O$18:$R$18,0)),v.IPCC.risk,2,FALSE), "")</f>
        <v>Moderate</v>
      </c>
      <c r="Y193" s="8" t="s">
        <v>35</v>
      </c>
      <c r="Z193" s="134" t="s">
        <v>1202</v>
      </c>
      <c r="AA193" s="8" t="s">
        <v>43</v>
      </c>
      <c r="AB193" s="134" t="s">
        <v>1203</v>
      </c>
      <c r="AC193" s="4"/>
    </row>
    <row r="194" spans="1:29" ht="21" customHeight="1" x14ac:dyDescent="0.25">
      <c r="A194" s="217" t="s">
        <v>1204</v>
      </c>
      <c r="B194" s="229" t="s">
        <v>57</v>
      </c>
      <c r="C194" s="219" t="s">
        <v>718</v>
      </c>
      <c r="D194" s="219" t="s">
        <v>90</v>
      </c>
      <c r="E194" s="219"/>
      <c r="F194" s="219" t="s">
        <v>31</v>
      </c>
      <c r="G194" s="220" t="s">
        <v>1205</v>
      </c>
      <c r="H194" s="221" t="s">
        <v>1206</v>
      </c>
      <c r="I194" s="221"/>
      <c r="J194" s="222" t="s">
        <v>34</v>
      </c>
      <c r="K194" s="222" t="s">
        <v>34</v>
      </c>
      <c r="L194" s="222" t="s">
        <v>34</v>
      </c>
      <c r="M194" s="222" t="s">
        <v>35</v>
      </c>
      <c r="N194" s="222" t="s">
        <v>35</v>
      </c>
      <c r="O194" s="223" t="s">
        <v>1207</v>
      </c>
      <c r="P194" s="224" t="s">
        <v>35</v>
      </c>
      <c r="Q194" s="225" t="s">
        <v>122</v>
      </c>
      <c r="R194" s="226" t="str">
        <f>IFERROR(VLOOKUP(INDEX([4]Validation!$O$11:$R$14, MATCH($Q194,[4]Validation!$M$11:$M$14,0),MATCH($P194,[4]Validation!$O$9:$R$9,0)),[4]Validation!$F$10:$G$25,2,FALSE), "")</f>
        <v>Moderate</v>
      </c>
      <c r="S194" s="227" t="s">
        <v>755</v>
      </c>
      <c r="T194" s="226" t="str">
        <f>IFERROR(VLOOKUP(INDEX([4]Validation!$O$20:$R$23, MATCH($R194,[4]Validation!$M$20:$M$23,0),MATCH(J194,[4]Validation!$O$18:$R$18,0)),v.IPCC.risk,2,FALSE), "")</f>
        <v>Low</v>
      </c>
      <c r="U194" s="226" t="str">
        <f>IFERROR(VLOOKUP(INDEX([4]Validation!$O$20:$R$23, MATCH($R194,[4]Validation!$M$20:$M$23,0),MATCH(K194,[4]Validation!$O$18:$R$18,0)),v.IPCC.risk,2,FALSE), "")</f>
        <v>Low</v>
      </c>
      <c r="V194" s="226" t="str">
        <f>IFERROR(VLOOKUP(INDEX([4]Validation!$O$20:$R$23, MATCH($R194,[4]Validation!$M$20:$M$23,0),MATCH(L194,[4]Validation!$O$18:$R$18,0)),v.IPCC.risk,2,FALSE), "")</f>
        <v>Low</v>
      </c>
      <c r="W194" s="226" t="str">
        <f>IFERROR(VLOOKUP(INDEX([4]Validation!$O$20:$R$23, MATCH($R194,[4]Validation!$M$20:$M$23,0),MATCH(M194,[4]Validation!$O$18:$R$18,0)),v.IPCC.risk,2,FALSE), "")</f>
        <v>Moderate</v>
      </c>
      <c r="X194" s="226" t="str">
        <f>IFERROR(VLOOKUP(INDEX([4]Validation!$O$20:$R$23, MATCH($R194,[4]Validation!$M$20:$M$23,0),MATCH(N194,[4]Validation!$O$18:$R$18,0)),v.IPCC.risk,2,FALSE), "")</f>
        <v>Moderate</v>
      </c>
      <c r="Y194" s="226" t="s">
        <v>35</v>
      </c>
      <c r="Z194" s="227" t="s">
        <v>858</v>
      </c>
      <c r="AA194" s="226" t="s">
        <v>65</v>
      </c>
      <c r="AB194" s="228"/>
      <c r="AC194" s="216"/>
    </row>
    <row r="195" spans="1:29" ht="21" customHeight="1" x14ac:dyDescent="0.25">
      <c r="A195" s="217" t="s">
        <v>1208</v>
      </c>
      <c r="B195" s="229" t="s">
        <v>57</v>
      </c>
      <c r="C195" s="219" t="s">
        <v>483</v>
      </c>
      <c r="D195" s="219" t="s">
        <v>90</v>
      </c>
      <c r="E195" s="219"/>
      <c r="F195" s="219" t="s">
        <v>31</v>
      </c>
      <c r="G195" s="220" t="s">
        <v>1209</v>
      </c>
      <c r="H195" s="221" t="s">
        <v>1210</v>
      </c>
      <c r="I195" s="221"/>
      <c r="J195" s="222" t="s">
        <v>34</v>
      </c>
      <c r="K195" s="222" t="s">
        <v>34</v>
      </c>
      <c r="L195" s="222" t="s">
        <v>34</v>
      </c>
      <c r="M195" s="222" t="s">
        <v>35</v>
      </c>
      <c r="N195" s="222" t="s">
        <v>35</v>
      </c>
      <c r="O195" s="223" t="s">
        <v>1211</v>
      </c>
      <c r="P195" s="224" t="s">
        <v>35</v>
      </c>
      <c r="Q195" s="225" t="s">
        <v>34</v>
      </c>
      <c r="R195" s="226" t="str">
        <f>IFERROR(VLOOKUP(INDEX([4]Validation!$O$11:$R$14, MATCH($Q195,[4]Validation!$M$11:$M$14,0),MATCH($P195,[4]Validation!$O$9:$R$9,0)),[4]Validation!$F$10:$G$25,2,FALSE), "")</f>
        <v>Moderate</v>
      </c>
      <c r="S195" s="227" t="s">
        <v>1212</v>
      </c>
      <c r="T195" s="226" t="str">
        <f>IFERROR(VLOOKUP(INDEX([4]Validation!$O$20:$R$23, MATCH($R195,[4]Validation!$M$20:$M$23,0),MATCH(J195,[4]Validation!$O$18:$R$18,0)),v.IPCC.risk,2,FALSE), "")</f>
        <v>Low</v>
      </c>
      <c r="U195" s="226" t="str">
        <f>IFERROR(VLOOKUP(INDEX([4]Validation!$O$20:$R$23, MATCH($R195,[4]Validation!$M$20:$M$23,0),MATCH(K195,[4]Validation!$O$18:$R$18,0)),v.IPCC.risk,2,FALSE), "")</f>
        <v>Low</v>
      </c>
      <c r="V195" s="226" t="str">
        <f>IFERROR(VLOOKUP(INDEX([4]Validation!$O$20:$R$23, MATCH($R195,[4]Validation!$M$20:$M$23,0),MATCH(L195,[4]Validation!$O$18:$R$18,0)),v.IPCC.risk,2,FALSE), "")</f>
        <v>Low</v>
      </c>
      <c r="W195" s="226" t="str">
        <f>IFERROR(VLOOKUP(INDEX([4]Validation!$O$20:$R$23, MATCH($R195,[4]Validation!$M$20:$M$23,0),MATCH(M195,[4]Validation!$O$18:$R$18,0)),v.IPCC.risk,2,FALSE), "")</f>
        <v>Moderate</v>
      </c>
      <c r="X195" s="226" t="str">
        <f>IFERROR(VLOOKUP(INDEX([4]Validation!$O$20:$R$23, MATCH($R195,[4]Validation!$M$20:$M$23,0),MATCH(N195,[4]Validation!$O$18:$R$18,0)),v.IPCC.risk,2,FALSE), "")</f>
        <v>Moderate</v>
      </c>
      <c r="Y195" s="226" t="s">
        <v>35</v>
      </c>
      <c r="Z195" s="227" t="s">
        <v>858</v>
      </c>
      <c r="AA195" s="226" t="s">
        <v>65</v>
      </c>
      <c r="AB195" s="228"/>
      <c r="AC195" s="216"/>
    </row>
    <row r="196" spans="1:29" ht="21" customHeight="1" x14ac:dyDescent="0.25">
      <c r="A196" s="108" t="s">
        <v>1213</v>
      </c>
      <c r="B196" s="112" t="s">
        <v>497</v>
      </c>
      <c r="C196" s="110" t="s">
        <v>69</v>
      </c>
      <c r="D196" s="110" t="s">
        <v>48</v>
      </c>
      <c r="E196" s="110"/>
      <c r="F196" s="110" t="s">
        <v>49</v>
      </c>
      <c r="G196" s="109" t="s">
        <v>1214</v>
      </c>
      <c r="H196" s="111" t="s">
        <v>1215</v>
      </c>
      <c r="I196" s="156"/>
      <c r="J196" s="93" t="s">
        <v>34</v>
      </c>
      <c r="K196" s="93" t="s">
        <v>34</v>
      </c>
      <c r="L196" s="93" t="s">
        <v>34</v>
      </c>
      <c r="M196" s="93" t="s">
        <v>35</v>
      </c>
      <c r="N196" s="93" t="s">
        <v>35</v>
      </c>
      <c r="O196" s="132" t="s">
        <v>1216</v>
      </c>
      <c r="P196" s="5" t="s">
        <v>35</v>
      </c>
      <c r="Q196" s="7" t="s">
        <v>34</v>
      </c>
      <c r="R196" s="8" t="str">
        <f>IFERROR(VLOOKUP(INDEX(Validation!$O$11:$R$14, MATCH($Q196,Validation!$M$11:$M$14,0),MATCH($P196,Validation!$O$9:$R$9,0)),Validation!$F$10:$G$25,2,FALSE), "")</f>
        <v>Moderate</v>
      </c>
      <c r="S196" s="134" t="s">
        <v>1217</v>
      </c>
      <c r="T196" s="8" t="str">
        <f>IFERROR(VLOOKUP(INDEX(Validation!$O$20:$R$23, MATCH($R196,Validation!$M$20:$M$23,0),MATCH(J196,Validation!$O$18:$R$18,0)),v.IPCC.risk,2,FALSE), "")</f>
        <v>Low</v>
      </c>
      <c r="U196" s="8" t="str">
        <f>IFERROR(VLOOKUP(INDEX(Validation!$O$20:$R$23, MATCH($R196,Validation!$M$20:$M$23,0),MATCH(K196,Validation!$O$18:$R$18,0)),v.IPCC.risk,2,FALSE), "")</f>
        <v>Low</v>
      </c>
      <c r="V196" s="8" t="str">
        <f>IFERROR(VLOOKUP(INDEX(Validation!$O$20:$R$23, MATCH($R196,Validation!$M$20:$M$23,0),MATCH(L196,Validation!$O$18:$R$18,0)),v.IPCC.risk,2,FALSE), "")</f>
        <v>Low</v>
      </c>
      <c r="W196" s="8" t="str">
        <f>IFERROR(VLOOKUP(INDEX(Validation!$O$20:$R$23, MATCH($R196,Validation!$M$20:$M$23,0),MATCH(M196,Validation!$O$18:$R$18,0)),v.IPCC.risk,2,FALSE), "")</f>
        <v>Moderate</v>
      </c>
      <c r="X196" s="8" t="str">
        <f>IFERROR(VLOOKUP(INDEX(Validation!$O$20:$R$23, MATCH($R196,Validation!$M$20:$M$23,0),MATCH(N196,Validation!$O$18:$R$18,0)),v.IPCC.risk,2,FALSE), "")</f>
        <v>Moderate</v>
      </c>
      <c r="Y196" s="8" t="s">
        <v>35</v>
      </c>
      <c r="Z196" s="134" t="s">
        <v>1218</v>
      </c>
      <c r="AA196" s="8" t="s">
        <v>43</v>
      </c>
      <c r="AB196" s="134" t="s">
        <v>1219</v>
      </c>
      <c r="AC196" s="4"/>
    </row>
    <row r="197" spans="1:29" ht="21" customHeight="1" x14ac:dyDescent="0.25">
      <c r="A197" s="94" t="s">
        <v>1220</v>
      </c>
      <c r="B197" s="95" t="s">
        <v>174</v>
      </c>
      <c r="C197" s="96" t="s">
        <v>710</v>
      </c>
      <c r="D197" s="96" t="s">
        <v>444</v>
      </c>
      <c r="E197" s="96"/>
      <c r="F197" s="96" t="s">
        <v>49</v>
      </c>
      <c r="G197" s="96" t="s">
        <v>1221</v>
      </c>
      <c r="H197" s="97" t="s">
        <v>1222</v>
      </c>
      <c r="I197" s="97"/>
      <c r="J197" s="93" t="s">
        <v>34</v>
      </c>
      <c r="K197" s="93" t="s">
        <v>34</v>
      </c>
      <c r="L197" s="93" t="s">
        <v>34</v>
      </c>
      <c r="M197" s="93" t="s">
        <v>34</v>
      </c>
      <c r="N197" s="93" t="s">
        <v>35</v>
      </c>
      <c r="O197" s="132" t="s">
        <v>1223</v>
      </c>
      <c r="P197" s="5" t="s">
        <v>35</v>
      </c>
      <c r="Q197" s="120" t="s">
        <v>122</v>
      </c>
      <c r="R197" s="8" t="str">
        <f>IFERROR(VLOOKUP(INDEX(Validation!$O$11:$R$14, MATCH($Q197,Validation!$M$11:$M$14,0),MATCH($P197,Validation!$O$9:$R$9,0)),Validation!$F$10:$G$25,2,FALSE), "")</f>
        <v>Moderate</v>
      </c>
      <c r="S197" s="6" t="s">
        <v>1224</v>
      </c>
      <c r="T197" s="8" t="str">
        <f>IFERROR(VLOOKUP(INDEX(Validation!$O$20:$R$23, MATCH($R197, Validation!$M$20:$M$23,0),MATCH($J197, Validation!$O$18:$R$18,0)),v.IPCC.risk,2,FALSE), "")</f>
        <v>Low</v>
      </c>
      <c r="U197" s="5" t="str">
        <f>IFERROR(VLOOKUP(INDEX([5]Validation!$O$20:$R$23, MATCH($R197,[5]Validation!$M$20:$M$23,0),MATCH(K197,[5]Validation!$O$18:$R$18,0)),v.IPCC.risk,2,FALSE), "")</f>
        <v>Low</v>
      </c>
      <c r="V197" s="5" t="str">
        <f>IFERROR(VLOOKUP(INDEX([5]Validation!$O$20:$R$23, MATCH($R197,[5]Validation!$M$20:$M$23,0),MATCH(L197,[5]Validation!$O$18:$R$18,0)),v.IPCC.risk,2,FALSE), "")</f>
        <v>Low</v>
      </c>
      <c r="W197" s="5" t="str">
        <f>IFERROR(VLOOKUP(INDEX([5]Validation!$O$20:$R$23, MATCH($R197,[5]Validation!$M$20:$M$23,0),MATCH(M197,[5]Validation!$O$18:$R$18,0)),v.IPCC.risk,2,FALSE), "")</f>
        <v>Low</v>
      </c>
      <c r="X197" s="5" t="str">
        <f>IFERROR(VLOOKUP(INDEX([5]Validation!$O$20:$R$23, MATCH($R197,[5]Validation!$M$20:$M$23,0),MATCH(N197,[5]Validation!$O$18:$R$18,0)),v.IPCC.risk,2,FALSE), "")</f>
        <v>Moderate</v>
      </c>
      <c r="Y197" s="8" t="s">
        <v>35</v>
      </c>
      <c r="Z197" s="134" t="s">
        <v>1225</v>
      </c>
      <c r="AA197" s="8" t="s">
        <v>43</v>
      </c>
      <c r="AB197" s="134" t="s">
        <v>1226</v>
      </c>
      <c r="AC197" s="4"/>
    </row>
    <row r="198" spans="1:29" ht="21" customHeight="1" x14ac:dyDescent="0.25">
      <c r="A198" s="108" t="s">
        <v>1227</v>
      </c>
      <c r="B198" s="112" t="s">
        <v>150</v>
      </c>
      <c r="C198" s="110" t="s">
        <v>69</v>
      </c>
      <c r="D198" s="110" t="s">
        <v>48</v>
      </c>
      <c r="E198" s="110"/>
      <c r="F198" s="110" t="s">
        <v>49</v>
      </c>
      <c r="G198" s="109" t="s">
        <v>1228</v>
      </c>
      <c r="H198" s="111" t="s">
        <v>1229</v>
      </c>
      <c r="I198" s="156"/>
      <c r="J198" s="93" t="s">
        <v>34</v>
      </c>
      <c r="K198" s="93" t="s">
        <v>34</v>
      </c>
      <c r="L198" s="93" t="s">
        <v>34</v>
      </c>
      <c r="M198" s="93" t="s">
        <v>34</v>
      </c>
      <c r="N198" s="93" t="s">
        <v>35</v>
      </c>
      <c r="O198" s="132" t="s">
        <v>1230</v>
      </c>
      <c r="P198" s="5" t="s">
        <v>36</v>
      </c>
      <c r="Q198" s="7" t="s">
        <v>34</v>
      </c>
      <c r="R198" s="8" t="str">
        <f>IFERROR(VLOOKUP(INDEX(Validation!$O$11:$R$14, MATCH($Q198,Validation!$M$11:$M$14,0),MATCH($P198,Validation!$O$9:$R$9,0)),Validation!$F$10:$G$25,2,FALSE), "")</f>
        <v>High</v>
      </c>
      <c r="S198" s="134" t="s">
        <v>1231</v>
      </c>
      <c r="T198" s="8" t="str">
        <f>IFERROR(VLOOKUP(INDEX(Validation!$O$20:$R$23, MATCH($R198,Validation!$M$20:$M$23,0),MATCH(J198,Validation!$O$18:$R$18,0)),v.IPCC.risk,2,FALSE), "")</f>
        <v>Low</v>
      </c>
      <c r="U198" s="8" t="str">
        <f>IFERROR(VLOOKUP(INDEX(Validation!$O$20:$R$23, MATCH($R198,Validation!$M$20:$M$23,0),MATCH(K198,Validation!$O$18:$R$18,0)),v.IPCC.risk,2,FALSE), "")</f>
        <v>Low</v>
      </c>
      <c r="V198" s="8" t="str">
        <f>IFERROR(VLOOKUP(INDEX(Validation!$O$20:$R$23, MATCH($R198,Validation!$M$20:$M$23,0),MATCH(L198,Validation!$O$18:$R$18,0)),v.IPCC.risk,2,FALSE), "")</f>
        <v>Low</v>
      </c>
      <c r="W198" s="8" t="str">
        <f>IFERROR(VLOOKUP(INDEX(Validation!$O$20:$R$23, MATCH($R198,Validation!$M$20:$M$23,0),MATCH(M198,Validation!$O$18:$R$18,0)),v.IPCC.risk,2,FALSE), "")</f>
        <v>Low</v>
      </c>
      <c r="X198" s="8" t="str">
        <f>IFERROR(VLOOKUP(INDEX(Validation!$O$20:$R$23, MATCH($R198,Validation!$M$20:$M$23,0),MATCH(N198,Validation!$O$18:$R$18,0)),v.IPCC.risk,2,FALSE), "")</f>
        <v>Moderate</v>
      </c>
      <c r="Y198" s="8" t="s">
        <v>35</v>
      </c>
      <c r="Z198" s="134" t="s">
        <v>1232</v>
      </c>
      <c r="AA198" s="8" t="s">
        <v>65</v>
      </c>
      <c r="AB198" s="134" t="s">
        <v>1233</v>
      </c>
      <c r="AC198" s="4"/>
    </row>
    <row r="199" spans="1:29" ht="21" customHeight="1" x14ac:dyDescent="0.25">
      <c r="A199" s="108" t="s">
        <v>1234</v>
      </c>
      <c r="B199" s="112" t="s">
        <v>150</v>
      </c>
      <c r="C199" s="110" t="s">
        <v>47</v>
      </c>
      <c r="D199" s="110" t="s">
        <v>48</v>
      </c>
      <c r="E199" s="110"/>
      <c r="F199" s="110" t="s">
        <v>49</v>
      </c>
      <c r="G199" s="109" t="s">
        <v>1235</v>
      </c>
      <c r="H199" s="111" t="s">
        <v>1236</v>
      </c>
      <c r="I199" s="156" t="s">
        <v>1237</v>
      </c>
      <c r="J199" s="93" t="s">
        <v>34</v>
      </c>
      <c r="K199" s="93" t="s">
        <v>34</v>
      </c>
      <c r="L199" s="93" t="s">
        <v>34</v>
      </c>
      <c r="M199" s="93" t="s">
        <v>34</v>
      </c>
      <c r="N199" s="93" t="s">
        <v>35</v>
      </c>
      <c r="O199" s="132" t="s">
        <v>1238</v>
      </c>
      <c r="P199" s="5" t="s">
        <v>36</v>
      </c>
      <c r="Q199" s="7" t="s">
        <v>34</v>
      </c>
      <c r="R199" s="8" t="str">
        <f>IFERROR(VLOOKUP(INDEX(Validation!$O$11:$R$14, MATCH($Q199,Validation!$M$11:$M$14,0),MATCH($P199,Validation!$O$9:$R$9,0)),Validation!$F$10:$G$25,2,FALSE), "")</f>
        <v>High</v>
      </c>
      <c r="S199" s="134" t="s">
        <v>1239</v>
      </c>
      <c r="T199" s="8" t="str">
        <f>IFERROR(VLOOKUP(INDEX(Validation!$O$20:$R$23, MATCH($R199,Validation!$M$20:$M$23,0),MATCH(J199,Validation!$O$18:$R$18,0)),v.IPCC.risk,2,FALSE), "")</f>
        <v>Low</v>
      </c>
      <c r="U199" s="8" t="str">
        <f>IFERROR(VLOOKUP(INDEX(Validation!$O$20:$R$23, MATCH($R199,Validation!$M$20:$M$23,0),MATCH(K199,Validation!$O$18:$R$18,0)),v.IPCC.risk,2,FALSE), "")</f>
        <v>Low</v>
      </c>
      <c r="V199" s="8" t="str">
        <f>IFERROR(VLOOKUP(INDEX(Validation!$O$20:$R$23, MATCH($R199,Validation!$M$20:$M$23,0),MATCH(L199,Validation!$O$18:$R$18,0)),v.IPCC.risk,2,FALSE), "")</f>
        <v>Low</v>
      </c>
      <c r="W199" s="8" t="str">
        <f>IFERROR(VLOOKUP(INDEX(Validation!$O$20:$R$23, MATCH($R199,Validation!$M$20:$M$23,0),MATCH(M199,Validation!$O$18:$R$18,0)),v.IPCC.risk,2,FALSE), "")</f>
        <v>Low</v>
      </c>
      <c r="X199" s="8" t="str">
        <f>IFERROR(VLOOKUP(INDEX(Validation!$O$20:$R$23, MATCH($R199,Validation!$M$20:$M$23,0),MATCH(N199,Validation!$O$18:$R$18,0)),v.IPCC.risk,2,FALSE), "")</f>
        <v>Moderate</v>
      </c>
      <c r="Y199" s="8" t="s">
        <v>35</v>
      </c>
      <c r="Z199" s="134" t="s">
        <v>1240</v>
      </c>
      <c r="AA199" s="8" t="s">
        <v>465</v>
      </c>
      <c r="AB199" s="134" t="s">
        <v>1241</v>
      </c>
      <c r="AC199" s="4"/>
    </row>
    <row r="200" spans="1:29" ht="21" customHeight="1" x14ac:dyDescent="0.25">
      <c r="A200" s="217" t="s">
        <v>1242</v>
      </c>
      <c r="B200" s="218" t="s">
        <v>150</v>
      </c>
      <c r="C200" s="219" t="s">
        <v>550</v>
      </c>
      <c r="D200" s="219" t="s">
        <v>90</v>
      </c>
      <c r="E200" s="219"/>
      <c r="F200" s="219" t="s">
        <v>31</v>
      </c>
      <c r="G200" s="220" t="s">
        <v>1243</v>
      </c>
      <c r="H200" s="231" t="s">
        <v>1243</v>
      </c>
      <c r="I200" s="221"/>
      <c r="J200" s="222" t="s">
        <v>34</v>
      </c>
      <c r="K200" s="222" t="s">
        <v>35</v>
      </c>
      <c r="L200" s="222" t="s">
        <v>35</v>
      </c>
      <c r="M200" s="222" t="s">
        <v>35</v>
      </c>
      <c r="N200" s="222" t="s">
        <v>35</v>
      </c>
      <c r="O200" s="223" t="s">
        <v>1244</v>
      </c>
      <c r="P200" s="224" t="s">
        <v>36</v>
      </c>
      <c r="Q200" s="225" t="s">
        <v>34</v>
      </c>
      <c r="R200" s="226" t="str">
        <f>IFERROR(VLOOKUP(INDEX([4]Validation!$O$11:$R$14, MATCH($Q200,[4]Validation!$M$11:$M$14,0),MATCH($P200,[4]Validation!$O$9:$R$9,0)),[4]Validation!$F$10:$G$25,2,FALSE), "")</f>
        <v>High</v>
      </c>
      <c r="S200" s="227" t="s">
        <v>1245</v>
      </c>
      <c r="T200" s="226" t="str">
        <f>IFERROR(VLOOKUP(INDEX([4]Validation!$O$20:$R$23, MATCH($R200,[4]Validation!$M$20:$M$23,0),MATCH(J200,[4]Validation!$O$18:$R$18,0)),v.IPCC.risk,2,FALSE), "")</f>
        <v>Low</v>
      </c>
      <c r="U200" s="226" t="str">
        <f>IFERROR(VLOOKUP(INDEX([4]Validation!$O$20:$R$23, MATCH($R200,[4]Validation!$M$20:$M$23,0),MATCH(K200,[4]Validation!$O$18:$R$18,0)),v.IPCC.risk,2,FALSE), "")</f>
        <v>Moderate</v>
      </c>
      <c r="V200" s="226" t="str">
        <f>IFERROR(VLOOKUP(INDEX([4]Validation!$O$20:$R$23, MATCH($R200,[4]Validation!$M$20:$M$23,0),MATCH(L200,[4]Validation!$O$18:$R$18,0)),v.IPCC.risk,2,FALSE), "")</f>
        <v>Moderate</v>
      </c>
      <c r="W200" s="226" t="str">
        <f>IFERROR(VLOOKUP(INDEX([4]Validation!$O$20:$R$23, MATCH($R200,[4]Validation!$M$20:$M$23,0),MATCH(M200,[4]Validation!$O$18:$R$18,0)),v.IPCC.risk,2,FALSE), "")</f>
        <v>Moderate</v>
      </c>
      <c r="X200" s="226" t="str">
        <f>IFERROR(VLOOKUP(INDEX([4]Validation!$O$20:$R$23, MATCH($R200,[4]Validation!$M$20:$M$23,0),MATCH(N200,[4]Validation!$O$18:$R$18,0)),v.IPCC.risk,2,FALSE), "")</f>
        <v>Moderate</v>
      </c>
      <c r="Y200" s="226" t="s">
        <v>479</v>
      </c>
      <c r="Z200" s="227" t="s">
        <v>926</v>
      </c>
      <c r="AA200" s="226" t="s">
        <v>65</v>
      </c>
      <c r="AB200" s="228"/>
      <c r="AC200" s="216"/>
    </row>
    <row r="201" spans="1:29" ht="21" customHeight="1" x14ac:dyDescent="0.25">
      <c r="A201" s="217" t="s">
        <v>1246</v>
      </c>
      <c r="B201" s="218" t="s">
        <v>647</v>
      </c>
      <c r="C201" s="219" t="s">
        <v>693</v>
      </c>
      <c r="D201" s="219" t="s">
        <v>90</v>
      </c>
      <c r="E201" s="219"/>
      <c r="F201" s="219" t="s">
        <v>31</v>
      </c>
      <c r="G201" s="220" t="s">
        <v>1247</v>
      </c>
      <c r="H201" s="221" t="s">
        <v>1248</v>
      </c>
      <c r="I201" s="221" t="s">
        <v>1249</v>
      </c>
      <c r="J201" s="222" t="s">
        <v>34</v>
      </c>
      <c r="K201" s="222" t="s">
        <v>35</v>
      </c>
      <c r="L201" s="222" t="s">
        <v>35</v>
      </c>
      <c r="M201" s="222" t="s">
        <v>35</v>
      </c>
      <c r="N201" s="222" t="s">
        <v>35</v>
      </c>
      <c r="O201" s="223" t="s">
        <v>1250</v>
      </c>
      <c r="P201" s="224" t="s">
        <v>35</v>
      </c>
      <c r="Q201" s="225" t="s">
        <v>34</v>
      </c>
      <c r="R201" s="226" t="str">
        <f>IFERROR(VLOOKUP(INDEX([4]Validation!$O$11:$R$14, MATCH($Q201,[4]Validation!$M$11:$M$14,0),MATCH($P201,[4]Validation!$O$9:$R$9,0)),[4]Validation!$F$10:$G$25,2,FALSE), "")</f>
        <v>Moderate</v>
      </c>
      <c r="S201" s="227" t="s">
        <v>1251</v>
      </c>
      <c r="T201" s="226" t="str">
        <f>IFERROR(VLOOKUP(INDEX([4]Validation!$O$20:$R$23, MATCH($R201,[4]Validation!$M$20:$M$23,0),MATCH(J201,[4]Validation!$O$18:$R$18,0)),v.IPCC.risk,2,FALSE), "")</f>
        <v>Low</v>
      </c>
      <c r="U201" s="226" t="str">
        <f>IFERROR(VLOOKUP(INDEX([4]Validation!$O$20:$R$23, MATCH($R201,[4]Validation!$M$20:$M$23,0),MATCH(K201,[4]Validation!$O$18:$R$18,0)),v.IPCC.risk,2,FALSE), "")</f>
        <v>Moderate</v>
      </c>
      <c r="V201" s="226" t="str">
        <f>IFERROR(VLOOKUP(INDEX([4]Validation!$O$20:$R$23, MATCH($R201,[4]Validation!$M$20:$M$23,0),MATCH(L201,[4]Validation!$O$18:$R$18,0)),v.IPCC.risk,2,FALSE), "")</f>
        <v>Moderate</v>
      </c>
      <c r="W201" s="226" t="str">
        <f>IFERROR(VLOOKUP(INDEX([4]Validation!$O$20:$R$23, MATCH($R201,[4]Validation!$M$20:$M$23,0),MATCH(M201,[4]Validation!$O$18:$R$18,0)),v.IPCC.risk,2,FALSE), "")</f>
        <v>Moderate</v>
      </c>
      <c r="X201" s="226" t="str">
        <f>IFERROR(VLOOKUP(INDEX([4]Validation!$O$20:$R$23, MATCH($R201,[4]Validation!$M$20:$M$23,0),MATCH(N201,[4]Validation!$O$18:$R$18,0)),v.IPCC.risk,2,FALSE), "")</f>
        <v>Moderate</v>
      </c>
      <c r="Y201" s="226" t="s">
        <v>479</v>
      </c>
      <c r="Z201" s="227" t="s">
        <v>926</v>
      </c>
      <c r="AA201" s="226" t="s">
        <v>65</v>
      </c>
      <c r="AB201" s="228"/>
      <c r="AC201" s="216"/>
    </row>
    <row r="202" spans="1:29" ht="21" customHeight="1" x14ac:dyDescent="0.25">
      <c r="A202" s="217" t="s">
        <v>1252</v>
      </c>
      <c r="B202" s="218" t="s">
        <v>150</v>
      </c>
      <c r="C202" s="219" t="s">
        <v>693</v>
      </c>
      <c r="D202" s="219" t="s">
        <v>90</v>
      </c>
      <c r="E202" s="219"/>
      <c r="F202" s="219" t="s">
        <v>31</v>
      </c>
      <c r="G202" s="220" t="s">
        <v>1253</v>
      </c>
      <c r="H202" s="221" t="s">
        <v>1254</v>
      </c>
      <c r="I202" s="221"/>
      <c r="J202" s="222" t="s">
        <v>34</v>
      </c>
      <c r="K202" s="222" t="s">
        <v>35</v>
      </c>
      <c r="L202" s="222" t="s">
        <v>35</v>
      </c>
      <c r="M202" s="222" t="s">
        <v>35</v>
      </c>
      <c r="N202" s="222" t="s">
        <v>35</v>
      </c>
      <c r="O202" s="223" t="s">
        <v>1255</v>
      </c>
      <c r="P202" s="224" t="s">
        <v>35</v>
      </c>
      <c r="Q202" s="225" t="s">
        <v>122</v>
      </c>
      <c r="R202" s="226" t="str">
        <f>IFERROR(VLOOKUP(INDEX([4]Validation!$O$11:$R$14, MATCH($Q202,[4]Validation!$M$11:$M$14,0),MATCH($P202,[4]Validation!$O$9:$R$9,0)),[4]Validation!$F$10:$G$25,2,FALSE), "")</f>
        <v>Moderate</v>
      </c>
      <c r="S202" s="227" t="s">
        <v>1256</v>
      </c>
      <c r="T202" s="226" t="str">
        <f>IFERROR(VLOOKUP(INDEX([4]Validation!$O$20:$R$23, MATCH($R202,[4]Validation!$M$20:$M$23,0),MATCH(J202,[4]Validation!$O$18:$R$18,0)),v.IPCC.risk,2,FALSE), "")</f>
        <v>Low</v>
      </c>
      <c r="U202" s="226" t="str">
        <f>IFERROR(VLOOKUP(INDEX([4]Validation!$O$20:$R$23, MATCH($R202,[4]Validation!$M$20:$M$23,0),MATCH(K202,[4]Validation!$O$18:$R$18,0)),v.IPCC.risk,2,FALSE), "")</f>
        <v>Moderate</v>
      </c>
      <c r="V202" s="226" t="str">
        <f>IFERROR(VLOOKUP(INDEX([4]Validation!$O$20:$R$23, MATCH($R202,[4]Validation!$M$20:$M$23,0),MATCH(L202,[4]Validation!$O$18:$R$18,0)),v.IPCC.risk,2,FALSE), "")</f>
        <v>Moderate</v>
      </c>
      <c r="W202" s="226" t="str">
        <f>IFERROR(VLOOKUP(INDEX([4]Validation!$O$20:$R$23, MATCH($R202,[4]Validation!$M$20:$M$23,0),MATCH(M202,[4]Validation!$O$18:$R$18,0)),v.IPCC.risk,2,FALSE), "")</f>
        <v>Moderate</v>
      </c>
      <c r="X202" s="226" t="str">
        <f>IFERROR(VLOOKUP(INDEX([4]Validation!$O$20:$R$23, MATCH($R202,[4]Validation!$M$20:$M$23,0),MATCH(N202,[4]Validation!$O$18:$R$18,0)),v.IPCC.risk,2,FALSE), "")</f>
        <v>Moderate</v>
      </c>
      <c r="Y202" s="226" t="s">
        <v>479</v>
      </c>
      <c r="Z202" s="227" t="s">
        <v>926</v>
      </c>
      <c r="AA202" s="226" t="s">
        <v>65</v>
      </c>
      <c r="AB202" s="228"/>
      <c r="AC202" s="216"/>
    </row>
    <row r="203" spans="1:29" ht="21" customHeight="1" x14ac:dyDescent="0.25">
      <c r="A203" s="217" t="s">
        <v>1257</v>
      </c>
      <c r="B203" s="218" t="s">
        <v>340</v>
      </c>
      <c r="C203" s="219" t="s">
        <v>693</v>
      </c>
      <c r="D203" s="219" t="s">
        <v>90</v>
      </c>
      <c r="E203" s="219"/>
      <c r="F203" s="219" t="s">
        <v>31</v>
      </c>
      <c r="G203" s="220" t="s">
        <v>1258</v>
      </c>
      <c r="H203" s="221" t="s">
        <v>1259</v>
      </c>
      <c r="I203" s="221" t="s">
        <v>1260</v>
      </c>
      <c r="J203" s="222" t="s">
        <v>34</v>
      </c>
      <c r="K203" s="222" t="s">
        <v>35</v>
      </c>
      <c r="L203" s="222" t="s">
        <v>35</v>
      </c>
      <c r="M203" s="222" t="s">
        <v>35</v>
      </c>
      <c r="N203" s="222" t="s">
        <v>35</v>
      </c>
      <c r="O203" s="223" t="s">
        <v>1261</v>
      </c>
      <c r="P203" s="224" t="s">
        <v>35</v>
      </c>
      <c r="Q203" s="225" t="s">
        <v>122</v>
      </c>
      <c r="R203" s="226" t="str">
        <f>IFERROR(VLOOKUP(INDEX([4]Validation!$O$11:$R$14, MATCH($Q203,[4]Validation!$M$11:$M$14,0),MATCH($P203,[4]Validation!$O$9:$R$9,0)),[4]Validation!$F$10:$G$25,2,FALSE), "")</f>
        <v>Moderate</v>
      </c>
      <c r="S203" s="227" t="s">
        <v>1262</v>
      </c>
      <c r="T203" s="226" t="str">
        <f>IFERROR(VLOOKUP(INDEX([4]Validation!$O$20:$R$23, MATCH($R203,[4]Validation!$M$20:$M$23,0),MATCH(J203,[4]Validation!$O$18:$R$18,0)),v.IPCC.risk,2,FALSE), "")</f>
        <v>Low</v>
      </c>
      <c r="U203" s="226" t="str">
        <f>IFERROR(VLOOKUP(INDEX([4]Validation!$O$20:$R$23, MATCH($R203,[4]Validation!$M$20:$M$23,0),MATCH(K203,[4]Validation!$O$18:$R$18,0)),v.IPCC.risk,2,FALSE), "")</f>
        <v>Moderate</v>
      </c>
      <c r="V203" s="226" t="str">
        <f>IFERROR(VLOOKUP(INDEX([4]Validation!$O$20:$R$23, MATCH($R203,[4]Validation!$M$20:$M$23,0),MATCH(L203,[4]Validation!$O$18:$R$18,0)),v.IPCC.risk,2,FALSE), "")</f>
        <v>Moderate</v>
      </c>
      <c r="W203" s="226" t="str">
        <f>IFERROR(VLOOKUP(INDEX([4]Validation!$O$20:$R$23, MATCH($R203,[4]Validation!$M$20:$M$23,0),MATCH(M203,[4]Validation!$O$18:$R$18,0)),v.IPCC.risk,2,FALSE), "")</f>
        <v>Moderate</v>
      </c>
      <c r="X203" s="226" t="str">
        <f>IFERROR(VLOOKUP(INDEX([4]Validation!$O$20:$R$23, MATCH($R203,[4]Validation!$M$20:$M$23,0),MATCH(N203,[4]Validation!$O$18:$R$18,0)),v.IPCC.risk,2,FALSE), "")</f>
        <v>Moderate</v>
      </c>
      <c r="Y203" s="226" t="s">
        <v>479</v>
      </c>
      <c r="Z203" s="227" t="s">
        <v>1263</v>
      </c>
      <c r="AA203" s="226" t="s">
        <v>65</v>
      </c>
      <c r="AB203" s="228"/>
      <c r="AC203" s="216"/>
    </row>
    <row r="204" spans="1:29" ht="21" customHeight="1" x14ac:dyDescent="0.25">
      <c r="A204" s="217" t="s">
        <v>1264</v>
      </c>
      <c r="B204" s="218" t="s">
        <v>88</v>
      </c>
      <c r="C204" s="219" t="s">
        <v>732</v>
      </c>
      <c r="D204" s="219" t="s">
        <v>90</v>
      </c>
      <c r="E204" s="219"/>
      <c r="F204" s="219" t="s">
        <v>31</v>
      </c>
      <c r="G204" s="220" t="s">
        <v>1265</v>
      </c>
      <c r="H204" s="221" t="s">
        <v>1266</v>
      </c>
      <c r="I204" s="221"/>
      <c r="J204" s="222" t="s">
        <v>34</v>
      </c>
      <c r="K204" s="222" t="s">
        <v>35</v>
      </c>
      <c r="L204" s="222" t="s">
        <v>35</v>
      </c>
      <c r="M204" s="222" t="s">
        <v>35</v>
      </c>
      <c r="N204" s="222" t="s">
        <v>35</v>
      </c>
      <c r="O204" s="223" t="s">
        <v>1267</v>
      </c>
      <c r="P204" s="224" t="s">
        <v>35</v>
      </c>
      <c r="Q204" s="225" t="s">
        <v>122</v>
      </c>
      <c r="R204" s="226" t="str">
        <f>IFERROR(VLOOKUP(INDEX([4]Validation!$O$11:$R$14, MATCH($Q204,[4]Validation!$M$11:$M$14,0),MATCH($P204,[4]Validation!$O$9:$R$9,0)),[4]Validation!$F$10:$G$25,2,FALSE), "")</f>
        <v>Moderate</v>
      </c>
      <c r="S204" s="227" t="s">
        <v>1268</v>
      </c>
      <c r="T204" s="226" t="str">
        <f>IFERROR(VLOOKUP(INDEX([4]Validation!$O$20:$R$23, MATCH($R204,[4]Validation!$M$20:$M$23,0),MATCH(J204,[4]Validation!$O$18:$R$18,0)),v.IPCC.risk,2,FALSE), "")</f>
        <v>Low</v>
      </c>
      <c r="U204" s="226" t="str">
        <f>IFERROR(VLOOKUP(INDEX([4]Validation!$O$20:$R$23, MATCH($R204,[4]Validation!$M$20:$M$23,0),MATCH(K204,[4]Validation!$O$18:$R$18,0)),v.IPCC.risk,2,FALSE), "")</f>
        <v>Moderate</v>
      </c>
      <c r="V204" s="226" t="str">
        <f>IFERROR(VLOOKUP(INDEX([4]Validation!$O$20:$R$23, MATCH($R204,[4]Validation!$M$20:$M$23,0),MATCH(L204,[4]Validation!$O$18:$R$18,0)),v.IPCC.risk,2,FALSE), "")</f>
        <v>Moderate</v>
      </c>
      <c r="W204" s="226" t="str">
        <f>IFERROR(VLOOKUP(INDEX([4]Validation!$O$20:$R$23, MATCH($R204,[4]Validation!$M$20:$M$23,0),MATCH(M204,[4]Validation!$O$18:$R$18,0)),v.IPCC.risk,2,FALSE), "")</f>
        <v>Moderate</v>
      </c>
      <c r="X204" s="226" t="str">
        <f>IFERROR(VLOOKUP(INDEX([4]Validation!$O$20:$R$23, MATCH($R204,[4]Validation!$M$20:$M$23,0),MATCH(N204,[4]Validation!$O$18:$R$18,0)),v.IPCC.risk,2,FALSE), "")</f>
        <v>Moderate</v>
      </c>
      <c r="Y204" s="226" t="s">
        <v>479</v>
      </c>
      <c r="Z204" s="227" t="s">
        <v>1269</v>
      </c>
      <c r="AA204" s="226" t="s">
        <v>65</v>
      </c>
      <c r="AB204" s="228"/>
      <c r="AC204" s="216"/>
    </row>
    <row r="205" spans="1:29" ht="21" customHeight="1" x14ac:dyDescent="0.25">
      <c r="A205" s="217" t="s">
        <v>1270</v>
      </c>
      <c r="B205" s="218" t="s">
        <v>340</v>
      </c>
      <c r="C205" s="219" t="s">
        <v>483</v>
      </c>
      <c r="D205" s="219" t="s">
        <v>90</v>
      </c>
      <c r="E205" s="219"/>
      <c r="F205" s="219" t="s">
        <v>31</v>
      </c>
      <c r="G205" s="220" t="s">
        <v>1271</v>
      </c>
      <c r="H205" s="221" t="s">
        <v>1272</v>
      </c>
      <c r="I205" s="221" t="s">
        <v>1273</v>
      </c>
      <c r="J205" s="222" t="s">
        <v>34</v>
      </c>
      <c r="K205" s="222" t="s">
        <v>35</v>
      </c>
      <c r="L205" s="222" t="s">
        <v>35</v>
      </c>
      <c r="M205" s="222" t="s">
        <v>35</v>
      </c>
      <c r="N205" s="222" t="s">
        <v>35</v>
      </c>
      <c r="O205" s="223" t="s">
        <v>1274</v>
      </c>
      <c r="P205" s="224" t="s">
        <v>35</v>
      </c>
      <c r="Q205" s="225" t="s">
        <v>34</v>
      </c>
      <c r="R205" s="226" t="str">
        <f>IFERROR(VLOOKUP(INDEX([4]Validation!$O$11:$R$14, MATCH($Q205,[4]Validation!$M$11:$M$14,0),MATCH($P205,[4]Validation!$O$9:$R$9,0)),[4]Validation!$F$10:$G$25,2,FALSE), "")</f>
        <v>Moderate</v>
      </c>
      <c r="S205" s="227" t="s">
        <v>1275</v>
      </c>
      <c r="T205" s="226" t="str">
        <f>IFERROR(VLOOKUP(INDEX([4]Validation!$O$20:$R$23, MATCH($R205,[4]Validation!$M$20:$M$23,0),MATCH(J205,[4]Validation!$O$18:$R$18,0)),v.IPCC.risk,2,FALSE), "")</f>
        <v>Low</v>
      </c>
      <c r="U205" s="226" t="str">
        <f>IFERROR(VLOOKUP(INDEX([4]Validation!$O$20:$R$23, MATCH($R205,[4]Validation!$M$20:$M$23,0),MATCH(K205,[4]Validation!$O$18:$R$18,0)),v.IPCC.risk,2,FALSE), "")</f>
        <v>Moderate</v>
      </c>
      <c r="V205" s="226" t="str">
        <f>IFERROR(VLOOKUP(INDEX([4]Validation!$O$20:$R$23, MATCH($R205,[4]Validation!$M$20:$M$23,0),MATCH(L205,[4]Validation!$O$18:$R$18,0)),v.IPCC.risk,2,FALSE), "")</f>
        <v>Moderate</v>
      </c>
      <c r="W205" s="226" t="str">
        <f>IFERROR(VLOOKUP(INDEX([4]Validation!$O$20:$R$23, MATCH($R205,[4]Validation!$M$20:$M$23,0),MATCH(M205,[4]Validation!$O$18:$R$18,0)),v.IPCC.risk,2,FALSE), "")</f>
        <v>Moderate</v>
      </c>
      <c r="X205" s="226" t="str">
        <f>IFERROR(VLOOKUP(INDEX([4]Validation!$O$20:$R$23, MATCH($R205,[4]Validation!$M$20:$M$23,0),MATCH(N205,[4]Validation!$O$18:$R$18,0)),v.IPCC.risk,2,FALSE), "")</f>
        <v>Moderate</v>
      </c>
      <c r="Y205" s="226" t="s">
        <v>479</v>
      </c>
      <c r="Z205" s="227" t="s">
        <v>1276</v>
      </c>
      <c r="AA205" s="226" t="s">
        <v>65</v>
      </c>
      <c r="AB205" s="228"/>
      <c r="AC205" s="216"/>
    </row>
    <row r="206" spans="1:29" ht="21" customHeight="1" x14ac:dyDescent="0.25">
      <c r="A206" s="217" t="s">
        <v>1277</v>
      </c>
      <c r="B206" s="218" t="s">
        <v>340</v>
      </c>
      <c r="C206" s="219" t="s">
        <v>632</v>
      </c>
      <c r="D206" s="219" t="s">
        <v>90</v>
      </c>
      <c r="E206" s="219"/>
      <c r="F206" s="219" t="s">
        <v>31</v>
      </c>
      <c r="G206" s="220" t="s">
        <v>1278</v>
      </c>
      <c r="H206" s="221" t="s">
        <v>1279</v>
      </c>
      <c r="I206" s="221"/>
      <c r="J206" s="222" t="s">
        <v>34</v>
      </c>
      <c r="K206" s="222" t="s">
        <v>35</v>
      </c>
      <c r="L206" s="222" t="s">
        <v>35</v>
      </c>
      <c r="M206" s="222" t="s">
        <v>35</v>
      </c>
      <c r="N206" s="222" t="s">
        <v>35</v>
      </c>
      <c r="O206" s="223" t="s">
        <v>1280</v>
      </c>
      <c r="P206" s="224" t="s">
        <v>35</v>
      </c>
      <c r="Q206" s="225" t="s">
        <v>34</v>
      </c>
      <c r="R206" s="226" t="str">
        <f>IFERROR(VLOOKUP(INDEX([4]Validation!$O$11:$R$14, MATCH($Q206,[4]Validation!$M$11:$M$14,0),MATCH($P206,[4]Validation!$O$9:$R$9,0)),[4]Validation!$F$10:$G$25,2,FALSE), "")</f>
        <v>Moderate</v>
      </c>
      <c r="S206" s="227" t="s">
        <v>1281</v>
      </c>
      <c r="T206" s="226" t="str">
        <f>IFERROR(VLOOKUP(INDEX([4]Validation!$O$20:$R$23, MATCH($R206,[4]Validation!$M$20:$M$23,0),MATCH(J206,[4]Validation!$O$18:$R$18,0)),v.IPCC.risk,2,FALSE), "")</f>
        <v>Low</v>
      </c>
      <c r="U206" s="226" t="str">
        <f>IFERROR(VLOOKUP(INDEX([4]Validation!$O$20:$R$23, MATCH($R206,[4]Validation!$M$20:$M$23,0),MATCH(K206,[4]Validation!$O$18:$R$18,0)),v.IPCC.risk,2,FALSE), "")</f>
        <v>Moderate</v>
      </c>
      <c r="V206" s="226" t="str">
        <f>IFERROR(VLOOKUP(INDEX([4]Validation!$O$20:$R$23, MATCH($R206,[4]Validation!$M$20:$M$23,0),MATCH(L206,[4]Validation!$O$18:$R$18,0)),v.IPCC.risk,2,FALSE), "")</f>
        <v>Moderate</v>
      </c>
      <c r="W206" s="226" t="str">
        <f>IFERROR(VLOOKUP(INDEX([4]Validation!$O$20:$R$23, MATCH($R206,[4]Validation!$M$20:$M$23,0),MATCH(M206,[4]Validation!$O$18:$R$18,0)),v.IPCC.risk,2,FALSE), "")</f>
        <v>Moderate</v>
      </c>
      <c r="X206" s="226" t="str">
        <f>IFERROR(VLOOKUP(INDEX([4]Validation!$O$20:$R$23, MATCH($R206,[4]Validation!$M$20:$M$23,0),MATCH(N206,[4]Validation!$O$18:$R$18,0)),v.IPCC.risk,2,FALSE), "")</f>
        <v>Moderate</v>
      </c>
      <c r="Y206" s="226" t="s">
        <v>479</v>
      </c>
      <c r="Z206" s="227" t="s">
        <v>1276</v>
      </c>
      <c r="AA206" s="226" t="s">
        <v>65</v>
      </c>
      <c r="AB206" s="228"/>
      <c r="AC206" s="216"/>
    </row>
    <row r="207" spans="1:29" ht="21" customHeight="1" x14ac:dyDescent="0.25">
      <c r="A207" s="217" t="s">
        <v>1282</v>
      </c>
      <c r="B207" s="218" t="s">
        <v>88</v>
      </c>
      <c r="C207" s="219" t="s">
        <v>632</v>
      </c>
      <c r="D207" s="219" t="s">
        <v>90</v>
      </c>
      <c r="E207" s="219"/>
      <c r="F207" s="219" t="s">
        <v>31</v>
      </c>
      <c r="G207" s="220" t="s">
        <v>1283</v>
      </c>
      <c r="H207" s="221" t="s">
        <v>1284</v>
      </c>
      <c r="I207" s="221"/>
      <c r="J207" s="222" t="s">
        <v>34</v>
      </c>
      <c r="K207" s="222" t="s">
        <v>35</v>
      </c>
      <c r="L207" s="222" t="s">
        <v>35</v>
      </c>
      <c r="M207" s="222" t="s">
        <v>35</v>
      </c>
      <c r="N207" s="222" t="s">
        <v>35</v>
      </c>
      <c r="O207" s="223" t="s">
        <v>1285</v>
      </c>
      <c r="P207" s="224" t="s">
        <v>35</v>
      </c>
      <c r="Q207" s="225" t="s">
        <v>122</v>
      </c>
      <c r="R207" s="226" t="str">
        <f>IFERROR(VLOOKUP(INDEX([4]Validation!$O$11:$R$14, MATCH($Q207,[4]Validation!$M$11:$M$14,0),MATCH($P207,[4]Validation!$O$9:$R$9,0)),[4]Validation!$F$10:$G$25,2,FALSE), "")</f>
        <v>Moderate</v>
      </c>
      <c r="S207" s="227" t="s">
        <v>1286</v>
      </c>
      <c r="T207" s="226" t="str">
        <f>IFERROR(VLOOKUP(INDEX([4]Validation!$O$20:$R$23, MATCH($R207,[4]Validation!$M$20:$M$23,0),MATCH(J207,[4]Validation!$O$18:$R$18,0)),v.IPCC.risk,2,FALSE), "")</f>
        <v>Low</v>
      </c>
      <c r="U207" s="226" t="str">
        <f>IFERROR(VLOOKUP(INDEX([4]Validation!$O$20:$R$23, MATCH($R207,[4]Validation!$M$20:$M$23,0),MATCH(K207,[4]Validation!$O$18:$R$18,0)),v.IPCC.risk,2,FALSE), "")</f>
        <v>Moderate</v>
      </c>
      <c r="V207" s="226" t="str">
        <f>IFERROR(VLOOKUP(INDEX([4]Validation!$O$20:$R$23, MATCH($R207,[4]Validation!$M$20:$M$23,0),MATCH(L207,[4]Validation!$O$18:$R$18,0)),v.IPCC.risk,2,FALSE), "")</f>
        <v>Moderate</v>
      </c>
      <c r="W207" s="226" t="str">
        <f>IFERROR(VLOOKUP(INDEX([4]Validation!$O$20:$R$23, MATCH($R207,[4]Validation!$M$20:$M$23,0),MATCH(M207,[4]Validation!$O$18:$R$18,0)),v.IPCC.risk,2,FALSE), "")</f>
        <v>Moderate</v>
      </c>
      <c r="X207" s="226" t="str">
        <f>IFERROR(VLOOKUP(INDEX([4]Validation!$O$20:$R$23, MATCH($R207,[4]Validation!$M$20:$M$23,0),MATCH(N207,[4]Validation!$O$18:$R$18,0)),v.IPCC.risk,2,FALSE), "")</f>
        <v>Moderate</v>
      </c>
      <c r="Y207" s="226" t="s">
        <v>479</v>
      </c>
      <c r="Z207" s="227" t="s">
        <v>1276</v>
      </c>
      <c r="AA207" s="226" t="s">
        <v>65</v>
      </c>
      <c r="AB207" s="228"/>
      <c r="AC207" s="216"/>
    </row>
    <row r="208" spans="1:29" ht="21" customHeight="1" x14ac:dyDescent="0.25">
      <c r="A208" s="217" t="s">
        <v>1287</v>
      </c>
      <c r="B208" s="218" t="s">
        <v>647</v>
      </c>
      <c r="C208" s="219" t="s">
        <v>801</v>
      </c>
      <c r="D208" s="219" t="s">
        <v>90</v>
      </c>
      <c r="E208" s="219"/>
      <c r="F208" s="219" t="s">
        <v>31</v>
      </c>
      <c r="G208" s="220" t="s">
        <v>1288</v>
      </c>
      <c r="H208" s="221" t="s">
        <v>1289</v>
      </c>
      <c r="I208" s="221"/>
      <c r="J208" s="222" t="s">
        <v>34</v>
      </c>
      <c r="K208" s="222" t="s">
        <v>35</v>
      </c>
      <c r="L208" s="222" t="s">
        <v>35</v>
      </c>
      <c r="M208" s="222" t="s">
        <v>35</v>
      </c>
      <c r="N208" s="222" t="s">
        <v>35</v>
      </c>
      <c r="O208" s="223" t="s">
        <v>1290</v>
      </c>
      <c r="P208" s="224" t="s">
        <v>35</v>
      </c>
      <c r="Q208" s="225" t="s">
        <v>34</v>
      </c>
      <c r="R208" s="226" t="str">
        <f>IFERROR(VLOOKUP(INDEX([4]Validation!$O$11:$R$14, MATCH($Q208,[4]Validation!$M$11:$M$14,0),MATCH($P208,[4]Validation!$O$9:$R$9,0)),[4]Validation!$F$10:$G$25,2,FALSE), "")</f>
        <v>Moderate</v>
      </c>
      <c r="S208" s="227" t="s">
        <v>1291</v>
      </c>
      <c r="T208" s="226" t="str">
        <f>IFERROR(VLOOKUP(INDEX([4]Validation!$O$20:$R$23, MATCH($R208,[4]Validation!$M$20:$M$23,0),MATCH(J208,[4]Validation!$O$18:$R$18,0)),v.IPCC.risk,2,FALSE), "")</f>
        <v>Low</v>
      </c>
      <c r="U208" s="226" t="str">
        <f>IFERROR(VLOOKUP(INDEX([4]Validation!$O$20:$R$23, MATCH($R208,[4]Validation!$M$20:$M$23,0),MATCH(K208,[4]Validation!$O$18:$R$18,0)),v.IPCC.risk,2,FALSE), "")</f>
        <v>Moderate</v>
      </c>
      <c r="V208" s="226" t="str">
        <f>IFERROR(VLOOKUP(INDEX([4]Validation!$O$20:$R$23, MATCH($R208,[4]Validation!$M$20:$M$23,0),MATCH(L208,[4]Validation!$O$18:$R$18,0)),v.IPCC.risk,2,FALSE), "")</f>
        <v>Moderate</v>
      </c>
      <c r="W208" s="226" t="str">
        <f>IFERROR(VLOOKUP(INDEX([4]Validation!$O$20:$R$23, MATCH($R208,[4]Validation!$M$20:$M$23,0),MATCH(M208,[4]Validation!$O$18:$R$18,0)),v.IPCC.risk,2,FALSE), "")</f>
        <v>Moderate</v>
      </c>
      <c r="X208" s="226" t="str">
        <f>IFERROR(VLOOKUP(INDEX([4]Validation!$O$20:$R$23, MATCH($R208,[4]Validation!$M$20:$M$23,0),MATCH(N208,[4]Validation!$O$18:$R$18,0)),v.IPCC.risk,2,FALSE), "")</f>
        <v>Moderate</v>
      </c>
      <c r="Y208" s="226" t="s">
        <v>479</v>
      </c>
      <c r="Z208" s="227" t="s">
        <v>1276</v>
      </c>
      <c r="AA208" s="226" t="s">
        <v>65</v>
      </c>
      <c r="AB208" s="228"/>
    </row>
    <row r="209" spans="1:28" ht="21" customHeight="1" x14ac:dyDescent="0.25">
      <c r="A209" s="217" t="s">
        <v>1292</v>
      </c>
      <c r="B209" s="218" t="s">
        <v>340</v>
      </c>
      <c r="C209" s="219" t="s">
        <v>151</v>
      </c>
      <c r="D209" s="219" t="s">
        <v>90</v>
      </c>
      <c r="E209" s="219"/>
      <c r="F209" s="219" t="s">
        <v>31</v>
      </c>
      <c r="G209" s="220" t="s">
        <v>1293</v>
      </c>
      <c r="H209" s="221" t="s">
        <v>1294</v>
      </c>
      <c r="I209" s="221" t="s">
        <v>1295</v>
      </c>
      <c r="J209" s="222" t="s">
        <v>1296</v>
      </c>
      <c r="K209" s="222" t="s">
        <v>35</v>
      </c>
      <c r="L209" s="222" t="s">
        <v>35</v>
      </c>
      <c r="M209" s="222" t="s">
        <v>35</v>
      </c>
      <c r="N209" s="222" t="s">
        <v>35</v>
      </c>
      <c r="O209" s="223" t="s">
        <v>1297</v>
      </c>
      <c r="P209" s="224" t="s">
        <v>35</v>
      </c>
      <c r="Q209" s="225" t="s">
        <v>34</v>
      </c>
      <c r="R209" s="226" t="str">
        <f>IFERROR(VLOOKUP(INDEX([4]Validation!$O$11:$R$14, MATCH($Q209,[4]Validation!$M$11:$M$14,0),MATCH($P209,[4]Validation!$O$9:$R$9,0)),[4]Validation!$F$10:$G$25,2,FALSE), "")</f>
        <v>Moderate</v>
      </c>
      <c r="S209" s="227" t="s">
        <v>1298</v>
      </c>
      <c r="T209" s="226" t="str">
        <f>IFERROR(VLOOKUP(INDEX([4]Validation!$O$20:$R$23, MATCH($R209,[4]Validation!$M$20:$M$23,0),MATCH(J209,[4]Validation!$O$18:$R$18,0)),v.IPCC.risk,2,FALSE), "")</f>
        <v>Low</v>
      </c>
      <c r="U209" s="226" t="str">
        <f>IFERROR(VLOOKUP(INDEX([4]Validation!$O$20:$R$23, MATCH($R209,[4]Validation!$M$20:$M$23,0),MATCH(K209,[4]Validation!$O$18:$R$18,0)),v.IPCC.risk,2,FALSE), "")</f>
        <v>Moderate</v>
      </c>
      <c r="V209" s="226" t="str">
        <f>IFERROR(VLOOKUP(INDEX([4]Validation!$O$20:$R$23, MATCH($R209,[4]Validation!$M$20:$M$23,0),MATCH(L209,[4]Validation!$O$18:$R$18,0)),v.IPCC.risk,2,FALSE), "")</f>
        <v>Moderate</v>
      </c>
      <c r="W209" s="226" t="str">
        <f>IFERROR(VLOOKUP(INDEX([4]Validation!$O$20:$R$23, MATCH($R209,[4]Validation!$M$20:$M$23,0),MATCH(M209,[4]Validation!$O$18:$R$18,0)),v.IPCC.risk,2,FALSE), "")</f>
        <v>Moderate</v>
      </c>
      <c r="X209" s="226" t="str">
        <f>IFERROR(VLOOKUP(INDEX([4]Validation!$O$20:$R$23, MATCH($R209,[4]Validation!$M$20:$M$23,0),MATCH(N209,[4]Validation!$O$18:$R$18,0)),v.IPCC.risk,2,FALSE), "")</f>
        <v>Moderate</v>
      </c>
      <c r="Y209" s="226" t="s">
        <v>479</v>
      </c>
      <c r="Z209" s="227" t="s">
        <v>919</v>
      </c>
      <c r="AA209" s="226" t="s">
        <v>65</v>
      </c>
      <c r="AB209" s="228"/>
    </row>
    <row r="210" spans="1:28" ht="21" customHeight="1" x14ac:dyDescent="0.25">
      <c r="A210" s="271" t="s">
        <v>1299</v>
      </c>
      <c r="B210" s="274" t="s">
        <v>27</v>
      </c>
      <c r="C210" s="273" t="s">
        <v>1300</v>
      </c>
      <c r="D210" s="273" t="s">
        <v>444</v>
      </c>
      <c r="E210" s="273"/>
      <c r="F210" s="273" t="s">
        <v>31</v>
      </c>
      <c r="G210" s="274" t="s">
        <v>1301</v>
      </c>
      <c r="H210" s="275"/>
      <c r="I210" s="275"/>
      <c r="J210" s="222" t="s">
        <v>1302</v>
      </c>
      <c r="K210" s="222" t="s">
        <v>34</v>
      </c>
      <c r="L210" s="222" t="s">
        <v>35</v>
      </c>
      <c r="M210" s="222" t="s">
        <v>35</v>
      </c>
      <c r="N210" s="222" t="s">
        <v>35</v>
      </c>
      <c r="O210" s="265" t="s">
        <v>1303</v>
      </c>
      <c r="P210" s="224" t="s">
        <v>35</v>
      </c>
      <c r="Q210" s="225" t="s">
        <v>34</v>
      </c>
      <c r="R210" s="226" t="str">
        <f>IFERROR(VLOOKUP(INDEX([5]Validation!$O$11:$R$14, MATCH($Q210,[5]Validation!$M$11:$M$14,0),MATCH($P210,[5]Validation!$O$9:$R$9,0)),[5]Validation!$F$10:$G$25,2,FALSE), "")</f>
        <v>Moderate</v>
      </c>
      <c r="S210" s="228" t="s">
        <v>1304</v>
      </c>
      <c r="T210" s="226" t="str">
        <f>IFERROR(VLOOKUP(INDEX([5]Validation!$O$20:$R$23, MATCH($R210,[5]Validation!$M$20:$M$23,0),MATCH(J210,[5]Validation!$O$18:$R$18,0)),v.IPCC.risk,2,FALSE), "")</f>
        <v/>
      </c>
      <c r="U210" s="226" t="str">
        <f>IFERROR(VLOOKUP(INDEX([5]Validation!$O$20:$R$23, MATCH($R210,[5]Validation!$M$20:$M$23,0),MATCH(K210,[5]Validation!$O$18:$R$18,0)),v.IPCC.risk,2,FALSE), "")</f>
        <v>Low</v>
      </c>
      <c r="V210" s="226" t="str">
        <f>IFERROR(VLOOKUP(INDEX([5]Validation!$O$20:$R$23, MATCH($R210,[5]Validation!$M$20:$M$23,0),MATCH(L210,[5]Validation!$O$18:$R$18,0)),v.IPCC.risk,2,FALSE), "")</f>
        <v>Moderate</v>
      </c>
      <c r="W210" s="226" t="str">
        <f>IFERROR(VLOOKUP(INDEX([5]Validation!$O$20:$R$23, MATCH($R210,[5]Validation!$M$20:$M$23,0),MATCH(M210,[5]Validation!$O$18:$R$18,0)),v.IPCC.risk,2,FALSE), "")</f>
        <v>Moderate</v>
      </c>
      <c r="X210" s="226" t="str">
        <f>IFERROR(VLOOKUP(INDEX([5]Validation!$O$20:$R$23, MATCH($R210,[5]Validation!$M$20:$M$23,0),MATCH(N210,[5]Validation!$O$18:$R$18,0)),v.IPCC.risk,2,FALSE), "")</f>
        <v>Moderate</v>
      </c>
      <c r="Y210" s="226" t="s">
        <v>479</v>
      </c>
      <c r="Z210" s="228" t="s">
        <v>1305</v>
      </c>
      <c r="AA210" s="226" t="s">
        <v>43</v>
      </c>
      <c r="AB210" s="228" t="s">
        <v>1306</v>
      </c>
    </row>
    <row r="211" spans="1:28" ht="21" customHeight="1" x14ac:dyDescent="0.25">
      <c r="A211" s="233" t="s">
        <v>1307</v>
      </c>
      <c r="B211" s="251" t="s">
        <v>491</v>
      </c>
      <c r="C211" s="235" t="s">
        <v>184</v>
      </c>
      <c r="D211" s="235" t="s">
        <v>29</v>
      </c>
      <c r="E211" s="235" t="s">
        <v>879</v>
      </c>
      <c r="F211" s="235" t="s">
        <v>31</v>
      </c>
      <c r="G211" s="235" t="s">
        <v>1308</v>
      </c>
      <c r="H211" s="237" t="s">
        <v>1309</v>
      </c>
      <c r="I211" s="244"/>
      <c r="J211" s="239" t="s">
        <v>34</v>
      </c>
      <c r="K211" s="239" t="s">
        <v>34</v>
      </c>
      <c r="L211" s="239" t="s">
        <v>35</v>
      </c>
      <c r="M211" s="239" t="s">
        <v>35</v>
      </c>
      <c r="N211" s="239" t="s">
        <v>35</v>
      </c>
      <c r="O211" s="240" t="s">
        <v>1310</v>
      </c>
      <c r="P211" s="241" t="s">
        <v>37</v>
      </c>
      <c r="Q211" s="241" t="s">
        <v>122</v>
      </c>
      <c r="R211" s="241" t="str">
        <f>IFERROR(VLOOKUP(INDEX([3]Validation!$O$11:$R$14, MATCH($Q211,[3]Validation!$M$11:$M$14,0),MATCH($P211,[3]Validation!$O$9:$R$9,0)),[3]Validation!$F$10:$G$25,2,FALSE), "")</f>
        <v>High</v>
      </c>
      <c r="S211" s="242" t="s">
        <v>1311</v>
      </c>
      <c r="T211" s="241" t="str">
        <f>IFERROR(VLOOKUP(INDEX([3]Validation!$O$20:$R$23, MATCH($R211,[3]Validation!$M$20:$M$23,0),MATCH(J211,[3]Validation!$O$18:$R$18,0)),v.IPCC.risk,2,FALSE), "")</f>
        <v>Low</v>
      </c>
      <c r="U211" s="241" t="str">
        <f>IFERROR(VLOOKUP(INDEX([3]Validation!$O$20:$R$23, MATCH($R211,[3]Validation!$M$20:$M$23,0),MATCH(K211,[3]Validation!$O$18:$R$18,0)),v.IPCC.risk,2,FALSE), "")</f>
        <v>Low</v>
      </c>
      <c r="V211" s="241" t="str">
        <f>IFERROR(VLOOKUP(INDEX([3]Validation!$O$20:$R$23, MATCH($R211,[3]Validation!$M$20:$M$23,0),MATCH(L211,[3]Validation!$O$18:$R$18,0)),v.IPCC.risk,2,FALSE), "")</f>
        <v>Moderate</v>
      </c>
      <c r="W211" s="241" t="str">
        <f>IFERROR(VLOOKUP(INDEX([3]Validation!$O$20:$R$23, MATCH($R211,[3]Validation!$M$20:$M$23,0),MATCH(M211,[3]Validation!$O$18:$R$18,0)),v.IPCC.risk,2,FALSE), "")</f>
        <v>Moderate</v>
      </c>
      <c r="X211" s="241" t="str">
        <f>IFERROR(VLOOKUP(INDEX([3]Validation!$O$20:$R$23, MATCH($R211,[3]Validation!$M$20:$M$23,0),MATCH(N211,[3]Validation!$O$18:$R$18,0)),v.IPCC.risk,2,FALSE), "")</f>
        <v>Moderate</v>
      </c>
      <c r="Y211" s="241" t="s">
        <v>479</v>
      </c>
      <c r="Z211" s="243" t="s">
        <v>1312</v>
      </c>
      <c r="AA211" s="233" t="s">
        <v>43</v>
      </c>
      <c r="AB211" s="244"/>
    </row>
    <row r="212" spans="1:28" ht="21" customHeight="1" x14ac:dyDescent="0.25">
      <c r="A212" s="271" t="s">
        <v>1313</v>
      </c>
      <c r="B212" s="279" t="s">
        <v>183</v>
      </c>
      <c r="C212" s="273" t="s">
        <v>1300</v>
      </c>
      <c r="D212" s="273" t="s">
        <v>444</v>
      </c>
      <c r="E212" s="273"/>
      <c r="F212" s="273" t="s">
        <v>31</v>
      </c>
      <c r="G212" s="274" t="s">
        <v>1314</v>
      </c>
      <c r="H212" s="275"/>
      <c r="I212" s="275"/>
      <c r="J212" s="222" t="s">
        <v>34</v>
      </c>
      <c r="K212" s="222" t="s">
        <v>34</v>
      </c>
      <c r="L212" s="222" t="s">
        <v>35</v>
      </c>
      <c r="M212" s="222" t="s">
        <v>35</v>
      </c>
      <c r="N212" s="222" t="s">
        <v>35</v>
      </c>
      <c r="O212" s="265" t="s">
        <v>1315</v>
      </c>
      <c r="P212" s="224" t="s">
        <v>35</v>
      </c>
      <c r="Q212" s="225" t="s">
        <v>35</v>
      </c>
      <c r="R212" s="226" t="s">
        <v>278</v>
      </c>
      <c r="S212" s="228" t="s">
        <v>1304</v>
      </c>
      <c r="T212" s="226" t="str">
        <f>IFERROR(VLOOKUP(INDEX([5]Validation!$O$20:$R$23, MATCH($R212,[5]Validation!$M$20:$M$23,0),MATCH(J212,[5]Validation!$O$18:$R$18,0)),v.IPCC.risk,2,FALSE), "")</f>
        <v>Low</v>
      </c>
      <c r="U212" s="226" t="str">
        <f>IFERROR(VLOOKUP(INDEX([5]Validation!$O$20:$R$23, MATCH($R212,[5]Validation!$M$20:$M$23,0),MATCH(K212,[5]Validation!$O$18:$R$18,0)),v.IPCC.risk,2,FALSE), "")</f>
        <v>Low</v>
      </c>
      <c r="V212" s="226" t="str">
        <f>IFERROR(VLOOKUP(INDEX([5]Validation!$O$20:$R$23, MATCH($R212,[5]Validation!$M$20:$M$23,0),MATCH(L212,[5]Validation!$O$18:$R$18,0)),v.IPCC.risk,2,FALSE), "")</f>
        <v>Moderate</v>
      </c>
      <c r="W212" s="226" t="str">
        <f>IFERROR(VLOOKUP(INDEX([5]Validation!$O$20:$R$23, MATCH($R212,[5]Validation!$M$20:$M$23,0),MATCH(M212,[5]Validation!$O$18:$R$18,0)),v.IPCC.risk,2,FALSE), "")</f>
        <v>Moderate</v>
      </c>
      <c r="X212" s="226" t="str">
        <f>IFERROR(VLOOKUP(INDEX([5]Validation!$O$20:$R$23, MATCH($R212,[5]Validation!$M$20:$M$23,0),MATCH(N212,[5]Validation!$O$18:$R$18,0)),v.IPCC.risk,2,FALSE), "")</f>
        <v>Moderate</v>
      </c>
      <c r="Y212" s="226" t="s">
        <v>479</v>
      </c>
      <c r="Z212" s="228" t="s">
        <v>1316</v>
      </c>
      <c r="AA212" s="226" t="s">
        <v>43</v>
      </c>
      <c r="AB212" s="228" t="s">
        <v>1306</v>
      </c>
    </row>
    <row r="213" spans="1:28" ht="21" customHeight="1" x14ac:dyDescent="0.25">
      <c r="A213" s="271" t="s">
        <v>1317</v>
      </c>
      <c r="B213" s="279" t="s">
        <v>276</v>
      </c>
      <c r="C213" s="273" t="s">
        <v>1300</v>
      </c>
      <c r="D213" s="273" t="s">
        <v>444</v>
      </c>
      <c r="E213" s="273"/>
      <c r="F213" s="273" t="s">
        <v>31</v>
      </c>
      <c r="G213" s="274" t="s">
        <v>1318</v>
      </c>
      <c r="H213" s="275"/>
      <c r="I213" s="275"/>
      <c r="J213" s="222" t="s">
        <v>34</v>
      </c>
      <c r="K213" s="222" t="s">
        <v>34</v>
      </c>
      <c r="L213" s="222" t="s">
        <v>35</v>
      </c>
      <c r="M213" s="222" t="s">
        <v>35</v>
      </c>
      <c r="N213" s="222" t="s">
        <v>35</v>
      </c>
      <c r="O213" s="265" t="s">
        <v>1315</v>
      </c>
      <c r="P213" s="224" t="s">
        <v>35</v>
      </c>
      <c r="Q213" s="225" t="s">
        <v>34</v>
      </c>
      <c r="R213" s="226" t="str">
        <f>IFERROR(VLOOKUP(INDEX([5]Validation!$O$11:$R$14, MATCH($Q213,[5]Validation!$M$11:$M$14,0),MATCH($P213,[5]Validation!$O$9:$R$9,0)),[5]Validation!$F$10:$G$25,2,FALSE), "")</f>
        <v>Moderate</v>
      </c>
      <c r="S213" s="228" t="s">
        <v>1304</v>
      </c>
      <c r="T213" s="226" t="str">
        <f>IFERROR(VLOOKUP(INDEX([5]Validation!$O$20:$R$23, MATCH($R213,[5]Validation!$M$20:$M$23,0),MATCH(J213,[5]Validation!$O$18:$R$18,0)),v.IPCC.risk,2,FALSE), "")</f>
        <v>Low</v>
      </c>
      <c r="U213" s="226" t="str">
        <f>IFERROR(VLOOKUP(INDEX([5]Validation!$O$20:$R$23, MATCH($R213,[5]Validation!$M$20:$M$23,0),MATCH(K213,[5]Validation!$O$18:$R$18,0)),v.IPCC.risk,2,FALSE), "")</f>
        <v>Low</v>
      </c>
      <c r="V213" s="226" t="str">
        <f>IFERROR(VLOOKUP(INDEX([5]Validation!$O$20:$R$23, MATCH($R213,[5]Validation!$M$20:$M$23,0),MATCH(L213,[5]Validation!$O$18:$R$18,0)),v.IPCC.risk,2,FALSE), "")</f>
        <v>Moderate</v>
      </c>
      <c r="W213" s="226" t="str">
        <f>IFERROR(VLOOKUP(INDEX([5]Validation!$O$20:$R$23, MATCH($R213,[5]Validation!$M$20:$M$23,0),MATCH(M213,[5]Validation!$O$18:$R$18,0)),v.IPCC.risk,2,FALSE), "")</f>
        <v>Moderate</v>
      </c>
      <c r="X213" s="226" t="str">
        <f>IFERROR(VLOOKUP(INDEX([5]Validation!$O$20:$R$23, MATCH($R213,[5]Validation!$M$20:$M$23,0),MATCH(N213,[5]Validation!$O$18:$R$18,0)),v.IPCC.risk,2,FALSE), "")</f>
        <v>Moderate</v>
      </c>
      <c r="Y213" s="226" t="s">
        <v>479</v>
      </c>
      <c r="Z213" s="228" t="s">
        <v>1316</v>
      </c>
      <c r="AA213" s="226" t="s">
        <v>43</v>
      </c>
      <c r="AB213" s="228" t="s">
        <v>1306</v>
      </c>
    </row>
    <row r="214" spans="1:28" ht="21" customHeight="1" x14ac:dyDescent="0.25">
      <c r="A214" s="271" t="s">
        <v>1319</v>
      </c>
      <c r="B214" s="274" t="s">
        <v>174</v>
      </c>
      <c r="C214" s="273" t="s">
        <v>1001</v>
      </c>
      <c r="D214" s="273" t="s">
        <v>444</v>
      </c>
      <c r="E214" s="273"/>
      <c r="F214" s="273" t="s">
        <v>31</v>
      </c>
      <c r="G214" s="274" t="s">
        <v>1320</v>
      </c>
      <c r="H214" s="275"/>
      <c r="I214" s="275"/>
      <c r="J214" s="222" t="s">
        <v>34</v>
      </c>
      <c r="K214" s="222" t="s">
        <v>34</v>
      </c>
      <c r="L214" s="222" t="s">
        <v>35</v>
      </c>
      <c r="M214" s="222" t="s">
        <v>35</v>
      </c>
      <c r="N214" s="222" t="s">
        <v>35</v>
      </c>
      <c r="O214" s="265" t="s">
        <v>1321</v>
      </c>
      <c r="P214" s="224" t="s">
        <v>36</v>
      </c>
      <c r="Q214" s="225" t="s">
        <v>278</v>
      </c>
      <c r="R214" s="226" t="str">
        <f>IFERROR(VLOOKUP(INDEX([5]Validation!$O$11:$R$14, MATCH($Q214,[5]Validation!$M$11:$M$14,0),MATCH($P214,[5]Validation!$O$9:$R$9,0)),[5]Validation!$F$10:$G$25,2,FALSE), "")</f>
        <v>Moderate</v>
      </c>
      <c r="S214" s="228" t="s">
        <v>1004</v>
      </c>
      <c r="T214" s="226" t="str">
        <f>IFERROR(VLOOKUP(INDEX(Validation!$O$20:$R$23, MATCH($R214, Validation!$M$20:$M$23,0),MATCH($J214, Validation!$O$18:$R$18,0)),v.IPCC.risk,2,FALSE), "")</f>
        <v>Low</v>
      </c>
      <c r="U214" s="226" t="str">
        <f>IFERROR(VLOOKUP(INDEX([5]Validation!$O$20:$R$23, MATCH($R214,[5]Validation!$M$20:$M$23,0),MATCH(K214,[5]Validation!$O$18:$R$18,0)),v.IPCC.risk,2,FALSE), "")</f>
        <v>Low</v>
      </c>
      <c r="V214" s="226" t="str">
        <f>IFERROR(VLOOKUP(INDEX([5]Validation!$O$20:$R$23, MATCH($R214,[5]Validation!$M$20:$M$23,0),MATCH(L214,[5]Validation!$O$18:$R$18,0)),v.IPCC.risk,2,FALSE), "")</f>
        <v>Moderate</v>
      </c>
      <c r="W214" s="226" t="str">
        <f>IFERROR(VLOOKUP(INDEX([5]Validation!$O$20:$R$23, MATCH($R214,[5]Validation!$M$20:$M$23,0),MATCH(M214,[5]Validation!$O$18:$R$18,0)),v.IPCC.risk,2,FALSE), "")</f>
        <v>Moderate</v>
      </c>
      <c r="X214" s="226" t="str">
        <f>IFERROR(VLOOKUP(INDEX([5]Validation!$O$20:$R$23, MATCH($R214,[5]Validation!$M$20:$M$23,0),MATCH(N214,[5]Validation!$O$18:$R$18,0)),v.IPCC.risk,2,FALSE), "")</f>
        <v>Moderate</v>
      </c>
      <c r="Y214" s="226" t="s">
        <v>479</v>
      </c>
      <c r="Z214" s="228" t="s">
        <v>1005</v>
      </c>
      <c r="AA214" s="226" t="s">
        <v>65</v>
      </c>
      <c r="AB214" s="228" t="s">
        <v>1006</v>
      </c>
    </row>
    <row r="215" spans="1:28" ht="21" customHeight="1" x14ac:dyDescent="0.25">
      <c r="A215" s="271" t="s">
        <v>1322</v>
      </c>
      <c r="B215" s="272" t="s">
        <v>647</v>
      </c>
      <c r="C215" s="273" t="s">
        <v>1001</v>
      </c>
      <c r="D215" s="273" t="s">
        <v>444</v>
      </c>
      <c r="E215" s="273"/>
      <c r="F215" s="273" t="s">
        <v>31</v>
      </c>
      <c r="G215" s="274" t="s">
        <v>1323</v>
      </c>
      <c r="H215" s="275"/>
      <c r="I215" s="275"/>
      <c r="J215" s="222" t="s">
        <v>34</v>
      </c>
      <c r="K215" s="222" t="s">
        <v>34</v>
      </c>
      <c r="L215" s="222" t="s">
        <v>35</v>
      </c>
      <c r="M215" s="222" t="s">
        <v>35</v>
      </c>
      <c r="N215" s="222" t="s">
        <v>35</v>
      </c>
      <c r="O215" s="265" t="s">
        <v>1003</v>
      </c>
      <c r="P215" s="224" t="s">
        <v>35</v>
      </c>
      <c r="Q215" s="225" t="s">
        <v>34</v>
      </c>
      <c r="R215" s="226" t="str">
        <f>IFERROR(VLOOKUP(INDEX([5]Validation!$O$11:$R$14, MATCH($Q215,[5]Validation!$M$11:$M$14,0),MATCH($P215,[5]Validation!$O$9:$R$9,0)),[5]Validation!$F$10:$G$25,2,FALSE), "")</f>
        <v>Moderate</v>
      </c>
      <c r="S215" s="228" t="s">
        <v>1324</v>
      </c>
      <c r="T215" s="226" t="str">
        <f>IFERROR(VLOOKUP(INDEX([5]Validation!$O$20:$R$23, MATCH($R215,[5]Validation!$M$20:$M$23,0),MATCH(J215,[5]Validation!$O$18:$R$18,0)),v.IPCC.risk,2,FALSE), "")</f>
        <v>Low</v>
      </c>
      <c r="U215" s="226" t="str">
        <f>IFERROR(VLOOKUP(INDEX([5]Validation!$O$20:$R$23, MATCH($R215,[5]Validation!$M$20:$M$23,0),MATCH(K215,[5]Validation!$O$18:$R$18,0)),v.IPCC.risk,2,FALSE), "")</f>
        <v>Low</v>
      </c>
      <c r="V215" s="226" t="str">
        <f>IFERROR(VLOOKUP(INDEX([5]Validation!$O$20:$R$23, MATCH($R215,[5]Validation!$M$20:$M$23,0),MATCH(L215,[5]Validation!$O$18:$R$18,0)),v.IPCC.risk,2,FALSE), "")</f>
        <v>Moderate</v>
      </c>
      <c r="W215" s="226" t="str">
        <f>IFERROR(VLOOKUP(INDEX([5]Validation!$O$20:$R$23, MATCH($R215,[5]Validation!$M$20:$M$23,0),MATCH(M215,[5]Validation!$O$18:$R$18,0)),v.IPCC.risk,2,FALSE), "")</f>
        <v>Moderate</v>
      </c>
      <c r="X215" s="226" t="str">
        <f>IFERROR(VLOOKUP(INDEX([5]Validation!$O$20:$R$23, MATCH($R215,[5]Validation!$M$20:$M$23,0),MATCH(N215,[5]Validation!$O$18:$R$18,0)),v.IPCC.risk,2,FALSE), "")</f>
        <v>Moderate</v>
      </c>
      <c r="Y215" s="226" t="s">
        <v>479</v>
      </c>
      <c r="Z215" s="228" t="s">
        <v>1005</v>
      </c>
      <c r="AA215" s="226" t="s">
        <v>65</v>
      </c>
      <c r="AB215" s="228" t="s">
        <v>1006</v>
      </c>
    </row>
    <row r="216" spans="1:28" ht="21" customHeight="1" x14ac:dyDescent="0.25">
      <c r="A216" s="271" t="s">
        <v>1325</v>
      </c>
      <c r="B216" s="272" t="s">
        <v>647</v>
      </c>
      <c r="C216" s="273" t="s">
        <v>1300</v>
      </c>
      <c r="D216" s="273" t="s">
        <v>444</v>
      </c>
      <c r="E216" s="273"/>
      <c r="F216" s="273" t="s">
        <v>31</v>
      </c>
      <c r="G216" s="274" t="s">
        <v>1326</v>
      </c>
      <c r="H216" s="275"/>
      <c r="I216" s="275"/>
      <c r="J216" s="222" t="s">
        <v>34</v>
      </c>
      <c r="K216" s="222" t="s">
        <v>34</v>
      </c>
      <c r="L216" s="222" t="s">
        <v>35</v>
      </c>
      <c r="M216" s="222" t="s">
        <v>35</v>
      </c>
      <c r="N216" s="222" t="s">
        <v>35</v>
      </c>
      <c r="O216" s="265" t="s">
        <v>1327</v>
      </c>
      <c r="P216" s="224" t="s">
        <v>35</v>
      </c>
      <c r="Q216" s="225" t="s">
        <v>34</v>
      </c>
      <c r="R216" s="226" t="str">
        <f>IFERROR(VLOOKUP(INDEX([5]Validation!$O$11:$R$14, MATCH($Q216,[5]Validation!$M$11:$M$14,0),MATCH($P216,[5]Validation!$O$9:$R$9,0)),[5]Validation!$F$10:$G$25,2,FALSE), "")</f>
        <v>Moderate</v>
      </c>
      <c r="S216" s="228" t="s">
        <v>1304</v>
      </c>
      <c r="T216" s="226" t="str">
        <f>IFERROR(VLOOKUP(INDEX([5]Validation!$O$20:$R$23, MATCH($R216,[5]Validation!$M$20:$M$23,0),MATCH(J216,[5]Validation!$O$18:$R$18,0)),v.IPCC.risk,2,FALSE), "")</f>
        <v>Low</v>
      </c>
      <c r="U216" s="226" t="str">
        <f>IFERROR(VLOOKUP(INDEX([5]Validation!$O$20:$R$23, MATCH($R216,[5]Validation!$M$20:$M$23,0),MATCH(K216,[5]Validation!$O$18:$R$18,0)),v.IPCC.risk,2,FALSE), "")</f>
        <v>Low</v>
      </c>
      <c r="V216" s="226" t="str">
        <f>IFERROR(VLOOKUP(INDEX([5]Validation!$O$20:$R$23, MATCH($R216,[5]Validation!$M$20:$M$23,0),MATCH(L216,[5]Validation!$O$18:$R$18,0)),v.IPCC.risk,2,FALSE), "")</f>
        <v>Moderate</v>
      </c>
      <c r="W216" s="226" t="str">
        <f>IFERROR(VLOOKUP(INDEX([5]Validation!$O$20:$R$23, MATCH($R216,[5]Validation!$M$20:$M$23,0),MATCH(M216,[5]Validation!$O$18:$R$18,0)),v.IPCC.risk,2,FALSE), "")</f>
        <v>Moderate</v>
      </c>
      <c r="X216" s="226" t="str">
        <f>IFERROR(VLOOKUP(INDEX([5]Validation!$O$20:$R$23, MATCH($R216,[5]Validation!$M$20:$M$23,0),MATCH(N216,[5]Validation!$O$18:$R$18,0)),v.IPCC.risk,2,FALSE), "")</f>
        <v>Moderate</v>
      </c>
      <c r="Y216" s="226" t="s">
        <v>479</v>
      </c>
      <c r="Z216" s="228" t="s">
        <v>1305</v>
      </c>
      <c r="AA216" s="226" t="s">
        <v>43</v>
      </c>
      <c r="AB216" s="228" t="s">
        <v>1306</v>
      </c>
    </row>
    <row r="217" spans="1:28" ht="21" customHeight="1" x14ac:dyDescent="0.25">
      <c r="A217" s="217" t="s">
        <v>1328</v>
      </c>
      <c r="B217" s="218" t="s">
        <v>623</v>
      </c>
      <c r="C217" s="219" t="s">
        <v>732</v>
      </c>
      <c r="D217" s="219" t="s">
        <v>90</v>
      </c>
      <c r="E217" s="219"/>
      <c r="F217" s="219" t="s">
        <v>31</v>
      </c>
      <c r="G217" s="220" t="s">
        <v>1329</v>
      </c>
      <c r="H217" s="221" t="s">
        <v>1330</v>
      </c>
      <c r="I217" s="221"/>
      <c r="J217" s="222" t="s">
        <v>34</v>
      </c>
      <c r="K217" s="222" t="s">
        <v>34</v>
      </c>
      <c r="L217" s="222" t="s">
        <v>34</v>
      </c>
      <c r="M217" s="222" t="s">
        <v>35</v>
      </c>
      <c r="N217" s="222" t="s">
        <v>35</v>
      </c>
      <c r="O217" s="223" t="s">
        <v>1331</v>
      </c>
      <c r="P217" s="224" t="s">
        <v>35</v>
      </c>
      <c r="Q217" s="225" t="s">
        <v>34</v>
      </c>
      <c r="R217" s="226" t="str">
        <f>IFERROR(VLOOKUP(INDEX([4]Validation!$O$11:$R$14, MATCH($Q217,[4]Validation!$M$11:$M$14,0),MATCH($P217,[4]Validation!$O$9:$R$9,0)),[4]Validation!$F$10:$G$25,2,FALSE), "")</f>
        <v>Moderate</v>
      </c>
      <c r="S217" s="227" t="s">
        <v>1332</v>
      </c>
      <c r="T217" s="226" t="str">
        <f>IFERROR(VLOOKUP(INDEX([4]Validation!$O$20:$R$23, MATCH($R217,[4]Validation!$M$20:$M$23,0),MATCH(J217,[4]Validation!$O$18:$R$18,0)),v.IPCC.risk,2,FALSE), "")</f>
        <v>Low</v>
      </c>
      <c r="U217" s="226" t="str">
        <f>IFERROR(VLOOKUP(INDEX([4]Validation!$O$20:$R$23, MATCH($R217,[4]Validation!$M$20:$M$23,0),MATCH(K217,[4]Validation!$O$18:$R$18,0)),v.IPCC.risk,2,FALSE), "")</f>
        <v>Low</v>
      </c>
      <c r="V217" s="226" t="str">
        <f>IFERROR(VLOOKUP(INDEX([4]Validation!$O$20:$R$23, MATCH($R217,[4]Validation!$M$20:$M$23,0),MATCH(L217,[4]Validation!$O$18:$R$18,0)),v.IPCC.risk,2,FALSE), "")</f>
        <v>Low</v>
      </c>
      <c r="W217" s="226" t="str">
        <f>IFERROR(VLOOKUP(INDEX([4]Validation!$O$20:$R$23, MATCH($R217,[4]Validation!$M$20:$M$23,0),MATCH(M217,[4]Validation!$O$18:$R$18,0)),v.IPCC.risk,2,FALSE), "")</f>
        <v>Moderate</v>
      </c>
      <c r="X217" s="226" t="str">
        <f>IFERROR(VLOOKUP(INDEX([4]Validation!$O$20:$R$23, MATCH($R217,[4]Validation!$M$20:$M$23,0),MATCH(N217,[4]Validation!$O$18:$R$18,0)),v.IPCC.risk,2,FALSE), "")</f>
        <v>Moderate</v>
      </c>
      <c r="Y217" s="226" t="s">
        <v>479</v>
      </c>
      <c r="Z217" s="227" t="s">
        <v>1333</v>
      </c>
      <c r="AA217" s="226" t="s">
        <v>43</v>
      </c>
      <c r="AB217" s="228" t="s">
        <v>1334</v>
      </c>
    </row>
    <row r="218" spans="1:28" ht="21" customHeight="1" x14ac:dyDescent="0.25">
      <c r="A218" s="233" t="s">
        <v>1335</v>
      </c>
      <c r="B218" s="250" t="s">
        <v>1336</v>
      </c>
      <c r="C218" s="235" t="s">
        <v>116</v>
      </c>
      <c r="D218" s="235" t="s">
        <v>29</v>
      </c>
      <c r="E218" s="235" t="s">
        <v>616</v>
      </c>
      <c r="F218" s="235" t="s">
        <v>31</v>
      </c>
      <c r="G218" s="236" t="s">
        <v>1337</v>
      </c>
      <c r="H218" s="237" t="s">
        <v>299</v>
      </c>
      <c r="I218" s="238"/>
      <c r="J218" s="222" t="s">
        <v>34</v>
      </c>
      <c r="K218" s="222" t="s">
        <v>35</v>
      </c>
      <c r="L218" s="222" t="s">
        <v>35</v>
      </c>
      <c r="M218" s="222" t="s">
        <v>36</v>
      </c>
      <c r="N218" s="222" t="s">
        <v>36</v>
      </c>
      <c r="O218" s="223" t="s">
        <v>625</v>
      </c>
      <c r="P218" s="224" t="s">
        <v>35</v>
      </c>
      <c r="Q218" s="225" t="s">
        <v>36</v>
      </c>
      <c r="R218" s="226" t="str">
        <f>IFERROR(VLOOKUP(INDEX([3]Validation!$O$11:$R$14, MATCH($Q218,[3]Validation!$M$11:$M$14,0),MATCH($P218,[3]Validation!$O$9:$R$9,0)),[3]Validation!$F$10:$G$25,2,FALSE), "")</f>
        <v>Low</v>
      </c>
      <c r="S218" s="249" t="s">
        <v>1338</v>
      </c>
      <c r="T218" s="226" t="str">
        <f>IFERROR(VLOOKUP(INDEX([3]Validation!$O$20:$R$23, MATCH($R218,[3]Validation!$M$20:$M$23,0),MATCH(J218,[3]Validation!$O$18:$R$18,0)),v.IPCC.risk,2,FALSE), "")</f>
        <v>Low</v>
      </c>
      <c r="U218" s="226" t="str">
        <f>IFERROR(VLOOKUP(INDEX([3]Validation!$O$20:$R$23, MATCH($R218,[3]Validation!$M$20:$M$23,0),MATCH(K218,[3]Validation!$O$18:$R$18,0)),v.IPCC.risk,2,FALSE), "")</f>
        <v>Low</v>
      </c>
      <c r="V218" s="226" t="str">
        <f>IFERROR(VLOOKUP(INDEX([3]Validation!$O$20:$R$23, MATCH($R218,[3]Validation!$M$20:$M$23,0),MATCH(L218,[3]Validation!$O$18:$R$18,0)),v.IPCC.risk,2,FALSE), "")</f>
        <v>Low</v>
      </c>
      <c r="W218" s="226" t="str">
        <f>IFERROR(VLOOKUP(INDEX([3]Validation!$O$20:$R$23, MATCH($R218,[3]Validation!$M$20:$M$23,0),MATCH(M218,[3]Validation!$O$18:$R$18,0)),v.IPCC.risk,2,FALSE), "")</f>
        <v>Moderate</v>
      </c>
      <c r="X218" s="226" t="str">
        <f>IFERROR(VLOOKUP(INDEX([3]Validation!$O$20:$R$23, MATCH($R218,[3]Validation!$M$20:$M$23,0),MATCH(N218,[3]Validation!$O$18:$R$18,0)),v.IPCC.risk,2,FALSE), "")</f>
        <v>Moderate</v>
      </c>
      <c r="Y218" s="226" t="s">
        <v>479</v>
      </c>
      <c r="Z218" s="243" t="s">
        <v>987</v>
      </c>
      <c r="AA218" s="233" t="s">
        <v>43</v>
      </c>
      <c r="AB218" s="244" t="s">
        <v>208</v>
      </c>
    </row>
    <row r="219" spans="1:28" ht="21" customHeight="1" x14ac:dyDescent="0.25">
      <c r="A219" s="217" t="s">
        <v>1339</v>
      </c>
      <c r="B219" s="218" t="s">
        <v>623</v>
      </c>
      <c r="C219" s="219" t="s">
        <v>779</v>
      </c>
      <c r="D219" s="219" t="s">
        <v>90</v>
      </c>
      <c r="E219" s="219"/>
      <c r="F219" s="219" t="s">
        <v>31</v>
      </c>
      <c r="G219" s="220" t="s">
        <v>1340</v>
      </c>
      <c r="H219" s="221" t="s">
        <v>1341</v>
      </c>
      <c r="I219" s="221" t="s">
        <v>1342</v>
      </c>
      <c r="J219" s="222" t="s">
        <v>34</v>
      </c>
      <c r="K219" s="222" t="s">
        <v>34</v>
      </c>
      <c r="L219" s="222" t="s">
        <v>34</v>
      </c>
      <c r="M219" s="222" t="s">
        <v>35</v>
      </c>
      <c r="N219" s="222" t="s">
        <v>35</v>
      </c>
      <c r="O219" s="223" t="s">
        <v>1343</v>
      </c>
      <c r="P219" s="224" t="s">
        <v>35</v>
      </c>
      <c r="Q219" s="225" t="s">
        <v>34</v>
      </c>
      <c r="R219" s="226" t="str">
        <f>IFERROR(VLOOKUP(INDEX([4]Validation!$O$11:$R$14, MATCH($Q219,[4]Validation!$M$11:$M$14,0),MATCH($P219,[4]Validation!$O$9:$R$9,0)),[4]Validation!$F$10:$G$25,2,FALSE), "")</f>
        <v>Moderate</v>
      </c>
      <c r="S219" s="227" t="s">
        <v>1344</v>
      </c>
      <c r="T219" s="226" t="str">
        <f>IFERROR(VLOOKUP(INDEX([4]Validation!$O$20:$R$23, MATCH($R219,[4]Validation!$M$20:$M$23,0),MATCH(J219,[4]Validation!$O$18:$R$18,0)),v.IPCC.risk,2,FALSE), "")</f>
        <v>Low</v>
      </c>
      <c r="U219" s="226" t="str">
        <f>IFERROR(VLOOKUP(INDEX([4]Validation!$O$20:$R$23, MATCH($R219,[4]Validation!$M$20:$M$23,0),MATCH(K219,[4]Validation!$O$18:$R$18,0)),v.IPCC.risk,2,FALSE), "")</f>
        <v>Low</v>
      </c>
      <c r="V219" s="226" t="str">
        <f>IFERROR(VLOOKUP(INDEX([4]Validation!$O$20:$R$23, MATCH($R219,[4]Validation!$M$20:$M$23,0),MATCH(L219,[4]Validation!$O$18:$R$18,0)),v.IPCC.risk,2,FALSE), "")</f>
        <v>Low</v>
      </c>
      <c r="W219" s="226" t="str">
        <f>IFERROR(VLOOKUP(INDEX([4]Validation!$O$20:$R$23, MATCH($R219,[4]Validation!$M$20:$M$23,0),MATCH(M219,[4]Validation!$O$18:$R$18,0)),v.IPCC.risk,2,FALSE), "")</f>
        <v>Moderate</v>
      </c>
      <c r="X219" s="226" t="str">
        <f>IFERROR(VLOOKUP(INDEX([4]Validation!$O$20:$R$23, MATCH($R219,[4]Validation!$M$20:$M$23,0),MATCH(N219,[4]Validation!$O$18:$R$18,0)),v.IPCC.risk,2,FALSE), "")</f>
        <v>Moderate</v>
      </c>
      <c r="Y219" s="226" t="s">
        <v>479</v>
      </c>
      <c r="Z219" s="227" t="s">
        <v>1276</v>
      </c>
      <c r="AA219" s="226" t="s">
        <v>43</v>
      </c>
      <c r="AB219" s="228" t="s">
        <v>1334</v>
      </c>
    </row>
    <row r="220" spans="1:28" ht="21" customHeight="1" x14ac:dyDescent="0.25">
      <c r="A220" s="217" t="s">
        <v>1345</v>
      </c>
      <c r="B220" s="220" t="s">
        <v>350</v>
      </c>
      <c r="C220" s="219" t="s">
        <v>632</v>
      </c>
      <c r="D220" s="219" t="s">
        <v>90</v>
      </c>
      <c r="E220" s="219"/>
      <c r="F220" s="219" t="s">
        <v>31</v>
      </c>
      <c r="G220" s="220" t="s">
        <v>1346</v>
      </c>
      <c r="H220" s="221"/>
      <c r="I220" s="221"/>
      <c r="J220" s="222" t="s">
        <v>34</v>
      </c>
      <c r="K220" s="222" t="s">
        <v>34</v>
      </c>
      <c r="L220" s="222" t="s">
        <v>34</v>
      </c>
      <c r="M220" s="222" t="s">
        <v>35</v>
      </c>
      <c r="N220" s="222" t="s">
        <v>35</v>
      </c>
      <c r="O220" s="223" t="s">
        <v>1347</v>
      </c>
      <c r="P220" s="224" t="s">
        <v>35</v>
      </c>
      <c r="Q220" s="225" t="s">
        <v>34</v>
      </c>
      <c r="R220" s="226" t="str">
        <f>IFERROR(VLOOKUP(INDEX([4]Validation!$O$11:$R$14, MATCH($Q220,[4]Validation!$M$11:$M$14,0),MATCH($P220,[4]Validation!$O$9:$R$9,0)),[4]Validation!$F$10:$G$25,2,FALSE), "")</f>
        <v>Moderate</v>
      </c>
      <c r="S220" s="227" t="s">
        <v>1348</v>
      </c>
      <c r="T220" s="226" t="str">
        <f>IFERROR(VLOOKUP(INDEX([4]Validation!$O$20:$R$23, MATCH($R220,[4]Validation!$M$20:$M$23,0),MATCH(J220,[4]Validation!$O$18:$R$18,0)),v.IPCC.risk,2,FALSE), "")</f>
        <v>Low</v>
      </c>
      <c r="U220" s="226" t="str">
        <f>IFERROR(VLOOKUP(INDEX([4]Validation!$O$20:$R$23, MATCH($R220,[4]Validation!$M$20:$M$23,0),MATCH(K220,[4]Validation!$O$18:$R$18,0)),v.IPCC.risk,2,FALSE), "")</f>
        <v>Low</v>
      </c>
      <c r="V220" s="226" t="str">
        <f>IFERROR(VLOOKUP(INDEX([4]Validation!$O$20:$R$23, MATCH($R220,[4]Validation!$M$20:$M$23,0),MATCH(L220,[4]Validation!$O$18:$R$18,0)),v.IPCC.risk,2,FALSE), "")</f>
        <v>Low</v>
      </c>
      <c r="W220" s="226" t="str">
        <f>IFERROR(VLOOKUP(INDEX([4]Validation!$O$20:$R$23, MATCH($R220,[4]Validation!$M$20:$M$23,0),MATCH(M220,[4]Validation!$O$18:$R$18,0)),v.IPCC.risk,2,FALSE), "")</f>
        <v>Moderate</v>
      </c>
      <c r="X220" s="226" t="str">
        <f>IFERROR(VLOOKUP(INDEX([4]Validation!$O$20:$R$23, MATCH($R220,[4]Validation!$M$20:$M$23,0),MATCH(N220,[4]Validation!$O$18:$R$18,0)),v.IPCC.risk,2,FALSE), "")</f>
        <v>Moderate</v>
      </c>
      <c r="Y220" s="226" t="s">
        <v>479</v>
      </c>
      <c r="Z220" s="227" t="s">
        <v>1276</v>
      </c>
      <c r="AA220" s="226" t="s">
        <v>65</v>
      </c>
      <c r="AB220" s="228"/>
    </row>
    <row r="221" spans="1:28" ht="21" customHeight="1" x14ac:dyDescent="0.25">
      <c r="A221" s="217" t="s">
        <v>1349</v>
      </c>
      <c r="B221" s="218" t="s">
        <v>497</v>
      </c>
      <c r="C221" s="219" t="s">
        <v>632</v>
      </c>
      <c r="D221" s="219" t="s">
        <v>90</v>
      </c>
      <c r="E221" s="219"/>
      <c r="F221" s="219" t="s">
        <v>31</v>
      </c>
      <c r="G221" s="220" t="s">
        <v>1350</v>
      </c>
      <c r="H221" s="221" t="s">
        <v>922</v>
      </c>
      <c r="I221" s="221" t="s">
        <v>923</v>
      </c>
      <c r="J221" s="222" t="s">
        <v>34</v>
      </c>
      <c r="K221" s="222" t="s">
        <v>34</v>
      </c>
      <c r="L221" s="222" t="s">
        <v>34</v>
      </c>
      <c r="M221" s="222" t="s">
        <v>35</v>
      </c>
      <c r="N221" s="222" t="s">
        <v>35</v>
      </c>
      <c r="O221" s="223" t="s">
        <v>1351</v>
      </c>
      <c r="P221" s="224" t="s">
        <v>35</v>
      </c>
      <c r="Q221" s="225" t="s">
        <v>34</v>
      </c>
      <c r="R221" s="226" t="str">
        <f>IFERROR(VLOOKUP(INDEX([4]Validation!$O$11:$R$14, MATCH($Q221,[4]Validation!$M$11:$M$14,0),MATCH($P221,[4]Validation!$O$9:$R$9,0)),[4]Validation!$F$10:$G$25,2,FALSE), "")</f>
        <v>Moderate</v>
      </c>
      <c r="S221" s="227" t="s">
        <v>1352</v>
      </c>
      <c r="T221" s="226" t="str">
        <f>IFERROR(VLOOKUP(INDEX([4]Validation!$O$20:$R$23, MATCH($R221,[4]Validation!$M$20:$M$23,0),MATCH(J221,[4]Validation!$O$18:$R$18,0)),v.IPCC.risk,2,FALSE), "")</f>
        <v>Low</v>
      </c>
      <c r="U221" s="226" t="str">
        <f>IFERROR(VLOOKUP(INDEX([4]Validation!$O$20:$R$23, MATCH($R221,[4]Validation!$M$20:$M$23,0),MATCH(K221,[4]Validation!$O$18:$R$18,0)),v.IPCC.risk,2,FALSE), "")</f>
        <v>Low</v>
      </c>
      <c r="V221" s="226" t="str">
        <f>IFERROR(VLOOKUP(INDEX([4]Validation!$O$20:$R$23, MATCH($R221,[4]Validation!$M$20:$M$23,0),MATCH(L221,[4]Validation!$O$18:$R$18,0)),v.IPCC.risk,2,FALSE), "")</f>
        <v>Low</v>
      </c>
      <c r="W221" s="226" t="str">
        <f>IFERROR(VLOOKUP(INDEX([4]Validation!$O$20:$R$23, MATCH($R221,[4]Validation!$M$20:$M$23,0),MATCH(M221,[4]Validation!$O$18:$R$18,0)),v.IPCC.risk,2,FALSE), "")</f>
        <v>Moderate</v>
      </c>
      <c r="X221" s="226" t="str">
        <f>IFERROR(VLOOKUP(INDEX([4]Validation!$O$20:$R$23, MATCH($R221,[4]Validation!$M$20:$M$23,0),MATCH(N221,[4]Validation!$O$18:$R$18,0)),v.IPCC.risk,2,FALSE), "")</f>
        <v>Moderate</v>
      </c>
      <c r="Y221" s="226" t="s">
        <v>479</v>
      </c>
      <c r="Z221" s="227" t="s">
        <v>1276</v>
      </c>
      <c r="AA221" s="226" t="s">
        <v>65</v>
      </c>
      <c r="AB221" s="228"/>
    </row>
    <row r="222" spans="1:28" ht="21" customHeight="1" x14ac:dyDescent="0.25">
      <c r="A222" s="108" t="s">
        <v>1353</v>
      </c>
      <c r="B222" s="112" t="s">
        <v>340</v>
      </c>
      <c r="C222" s="110" t="s">
        <v>224</v>
      </c>
      <c r="D222" s="110" t="s">
        <v>48</v>
      </c>
      <c r="E222" s="110"/>
      <c r="F222" s="110" t="s">
        <v>49</v>
      </c>
      <c r="G222" s="109" t="s">
        <v>1354</v>
      </c>
      <c r="H222" s="111" t="s">
        <v>1355</v>
      </c>
      <c r="I222" s="156" t="s">
        <v>227</v>
      </c>
      <c r="J222" s="93" t="s">
        <v>34</v>
      </c>
      <c r="K222" s="93" t="s">
        <v>34</v>
      </c>
      <c r="L222" s="93" t="s">
        <v>34</v>
      </c>
      <c r="M222" s="93" t="s">
        <v>35</v>
      </c>
      <c r="N222" s="93" t="s">
        <v>35</v>
      </c>
      <c r="O222" s="132" t="s">
        <v>1356</v>
      </c>
      <c r="P222" s="5" t="s">
        <v>36</v>
      </c>
      <c r="Q222" s="7" t="s">
        <v>122</v>
      </c>
      <c r="R222" s="8" t="str">
        <f>IFERROR(VLOOKUP(INDEX(Validation!$O$11:$R$14, MATCH($Q222,Validation!$M$11:$M$14,0),MATCH($P222,Validation!$O$9:$R$9,0)),Validation!$F$10:$G$25,2,FALSE), "")</f>
        <v>High</v>
      </c>
      <c r="S222" s="135" t="s">
        <v>1357</v>
      </c>
      <c r="T222" s="8" t="str">
        <f>IFERROR(VLOOKUP(INDEX(Validation!$O$20:$R$23, MATCH($R222,Validation!$M$20:$M$23,0),MATCH(J222,Validation!$O$18:$R$18,0)),v.IPCC.risk,2,FALSE), "")</f>
        <v>Low</v>
      </c>
      <c r="U222" s="8" t="str">
        <f>IFERROR(VLOOKUP(INDEX(Validation!$O$20:$R$23, MATCH($R222,Validation!$M$20:$M$23,0),MATCH(K222,Validation!$O$18:$R$18,0)),v.IPCC.risk,2,FALSE), "")</f>
        <v>Low</v>
      </c>
      <c r="V222" s="8" t="str">
        <f>IFERROR(VLOOKUP(INDEX(Validation!$O$20:$R$23, MATCH($R222,Validation!$M$20:$M$23,0),MATCH(L222,Validation!$O$18:$R$18,0)),v.IPCC.risk,2,FALSE), "")</f>
        <v>Low</v>
      </c>
      <c r="W222" s="8" t="str">
        <f>IFERROR(VLOOKUP(INDEX(Validation!$O$20:$R$23, MATCH($R222,Validation!$M$20:$M$23,0),MATCH(M222,Validation!$O$18:$R$18,0)),v.IPCC.risk,2,FALSE), "")</f>
        <v>Moderate</v>
      </c>
      <c r="X222" s="8" t="str">
        <f>IFERROR(VLOOKUP(INDEX(Validation!$O$20:$R$23, MATCH($R222,Validation!$M$20:$M$23,0),MATCH(N222,Validation!$O$18:$R$18,0)),v.IPCC.risk,2,FALSE), "")</f>
        <v>Moderate</v>
      </c>
      <c r="Y222" s="8" t="s">
        <v>479</v>
      </c>
      <c r="Z222" s="134" t="s">
        <v>1358</v>
      </c>
      <c r="AA222" s="8" t="s">
        <v>43</v>
      </c>
      <c r="AB222" s="134" t="s">
        <v>1359</v>
      </c>
    </row>
    <row r="223" spans="1:28" ht="21" customHeight="1" x14ac:dyDescent="0.25">
      <c r="A223" s="271" t="s">
        <v>1360</v>
      </c>
      <c r="B223" s="274" t="s">
        <v>350</v>
      </c>
      <c r="C223" s="273" t="s">
        <v>1361</v>
      </c>
      <c r="D223" s="273" t="s">
        <v>444</v>
      </c>
      <c r="E223" s="273"/>
      <c r="F223" s="273" t="s">
        <v>31</v>
      </c>
      <c r="G223" s="274" t="s">
        <v>1362</v>
      </c>
      <c r="H223" s="275"/>
      <c r="I223" s="275"/>
      <c r="J223" s="222" t="s">
        <v>34</v>
      </c>
      <c r="K223" s="222" t="s">
        <v>34</v>
      </c>
      <c r="L223" s="222" t="s">
        <v>34</v>
      </c>
      <c r="M223" s="222" t="s">
        <v>35</v>
      </c>
      <c r="N223" s="222" t="s">
        <v>35</v>
      </c>
      <c r="O223" s="265" t="s">
        <v>1363</v>
      </c>
      <c r="P223" s="224" t="s">
        <v>35</v>
      </c>
      <c r="Q223" s="225" t="s">
        <v>34</v>
      </c>
      <c r="R223" s="226" t="str">
        <f>IFERROR(VLOOKUP(INDEX([5]Validation!$O$11:$R$14, MATCH($Q223,[5]Validation!$M$11:$M$14,0),MATCH($P223,[5]Validation!$O$9:$R$9,0)),[5]Validation!$F$10:$G$25,2,FALSE), "")</f>
        <v>Moderate</v>
      </c>
      <c r="S223" s="228" t="s">
        <v>1364</v>
      </c>
      <c r="T223" s="226" t="str">
        <f>IFERROR(VLOOKUP(INDEX([5]Validation!$O$20:$R$23, MATCH($R223,[5]Validation!$M$20:$M$23,0),MATCH(J223,[5]Validation!$O$18:$R$18,0)),v.IPCC.risk,2,FALSE), "")</f>
        <v>Low</v>
      </c>
      <c r="U223" s="226" t="str">
        <f>IFERROR(VLOOKUP(INDEX([5]Validation!$O$20:$R$23, MATCH($R223,[5]Validation!$M$20:$M$23,0),MATCH(K223,[5]Validation!$O$18:$R$18,0)),v.IPCC.risk,2,FALSE), "")</f>
        <v>Low</v>
      </c>
      <c r="V223" s="226" t="str">
        <f>IFERROR(VLOOKUP(INDEX([5]Validation!$O$20:$R$23, MATCH($R223,[5]Validation!$M$20:$M$23,0),MATCH(L223,[5]Validation!$O$18:$R$18,0)),v.IPCC.risk,2,FALSE), "")</f>
        <v>Low</v>
      </c>
      <c r="W223" s="226" t="str">
        <f>IFERROR(VLOOKUP(INDEX([5]Validation!$O$20:$R$23, MATCH($R223,[5]Validation!$M$20:$M$23,0),MATCH(M223,[5]Validation!$O$18:$R$18,0)),v.IPCC.risk,2,FALSE), "")</f>
        <v>Moderate</v>
      </c>
      <c r="X223" s="226" t="str">
        <f>IFERROR(VLOOKUP(INDEX([5]Validation!$O$20:$R$23, MATCH($R223,[5]Validation!$M$20:$M$23,0),MATCH(N223,[5]Validation!$O$18:$R$18,0)),v.IPCC.risk,2,FALSE), "")</f>
        <v>Moderate</v>
      </c>
      <c r="Y223" s="226" t="s">
        <v>479</v>
      </c>
      <c r="Z223" s="277" t="s">
        <v>1365</v>
      </c>
      <c r="AA223" s="226" t="s">
        <v>65</v>
      </c>
      <c r="AB223" s="228" t="s">
        <v>1006</v>
      </c>
    </row>
    <row r="224" spans="1:28" ht="21" customHeight="1" x14ac:dyDescent="0.25">
      <c r="A224" s="271" t="s">
        <v>1366</v>
      </c>
      <c r="B224" s="272" t="s">
        <v>259</v>
      </c>
      <c r="C224" s="273" t="s">
        <v>1361</v>
      </c>
      <c r="D224" s="273" t="s">
        <v>444</v>
      </c>
      <c r="E224" s="273"/>
      <c r="F224" s="273" t="s">
        <v>31</v>
      </c>
      <c r="G224" s="274" t="s">
        <v>1367</v>
      </c>
      <c r="H224" s="275"/>
      <c r="I224" s="275"/>
      <c r="J224" s="222" t="s">
        <v>34</v>
      </c>
      <c r="K224" s="222" t="s">
        <v>34</v>
      </c>
      <c r="L224" s="222" t="s">
        <v>34</v>
      </c>
      <c r="M224" s="222" t="s">
        <v>35</v>
      </c>
      <c r="N224" s="222" t="s">
        <v>35</v>
      </c>
      <c r="O224" s="265" t="s">
        <v>1363</v>
      </c>
      <c r="P224" s="224" t="s">
        <v>35</v>
      </c>
      <c r="Q224" s="225" t="s">
        <v>122</v>
      </c>
      <c r="R224" s="226" t="str">
        <f>IFERROR(VLOOKUP(INDEX([5]Validation!$O$11:$R$14, MATCH($Q224,[5]Validation!$M$11:$M$14,0),MATCH($P224,[5]Validation!$O$9:$R$9,0)),[5]Validation!$F$10:$G$25,2,FALSE), "")</f>
        <v>Moderate</v>
      </c>
      <c r="S224" s="228" t="s">
        <v>1368</v>
      </c>
      <c r="T224" s="226" t="str">
        <f>IFERROR(VLOOKUP(INDEX([5]Validation!$O$20:$R$23, MATCH($R224,[5]Validation!$M$20:$M$23,0),MATCH(J224,[5]Validation!$O$18:$R$18,0)),v.IPCC.risk,2,FALSE), "")</f>
        <v>Low</v>
      </c>
      <c r="U224" s="226" t="str">
        <f>IFERROR(VLOOKUP(INDEX([5]Validation!$O$20:$R$23, MATCH($R224,[5]Validation!$M$20:$M$23,0),MATCH(K224,[5]Validation!$O$18:$R$18,0)),v.IPCC.risk,2,FALSE), "")</f>
        <v>Low</v>
      </c>
      <c r="V224" s="226" t="str">
        <f>IFERROR(VLOOKUP(INDEX([5]Validation!$O$20:$R$23, MATCH($R224,[5]Validation!$M$20:$M$23,0),MATCH(L224,[5]Validation!$O$18:$R$18,0)),v.IPCC.risk,2,FALSE), "")</f>
        <v>Low</v>
      </c>
      <c r="W224" s="226" t="str">
        <f>IFERROR(VLOOKUP(INDEX([5]Validation!$O$20:$R$23, MATCH($R224,[5]Validation!$M$20:$M$23,0),MATCH(M224,[5]Validation!$O$18:$R$18,0)),v.IPCC.risk,2,FALSE), "")</f>
        <v>Moderate</v>
      </c>
      <c r="X224" s="226" t="str">
        <f>IFERROR(VLOOKUP(INDEX([5]Validation!$O$20:$R$23, MATCH($R224,[5]Validation!$M$20:$M$23,0),MATCH(N224,[5]Validation!$O$18:$R$18,0)),v.IPCC.risk,2,FALSE), "")</f>
        <v>Moderate</v>
      </c>
      <c r="Y224" s="226" t="s">
        <v>479</v>
      </c>
      <c r="Z224" s="277" t="s">
        <v>1365</v>
      </c>
      <c r="AA224" s="226" t="s">
        <v>65</v>
      </c>
      <c r="AB224" s="228" t="s">
        <v>1006</v>
      </c>
    </row>
    <row r="225" spans="1:28" ht="21" customHeight="1" x14ac:dyDescent="0.25">
      <c r="A225" s="271" t="s">
        <v>1369</v>
      </c>
      <c r="B225" s="279" t="s">
        <v>491</v>
      </c>
      <c r="C225" s="273" t="s">
        <v>1361</v>
      </c>
      <c r="D225" s="273" t="s">
        <v>444</v>
      </c>
      <c r="E225" s="273"/>
      <c r="F225" s="273" t="s">
        <v>31</v>
      </c>
      <c r="G225" s="274" t="s">
        <v>1370</v>
      </c>
      <c r="H225" s="275"/>
      <c r="I225" s="275"/>
      <c r="J225" s="222" t="s">
        <v>34</v>
      </c>
      <c r="K225" s="222" t="s">
        <v>34</v>
      </c>
      <c r="L225" s="222" t="s">
        <v>34</v>
      </c>
      <c r="M225" s="222" t="s">
        <v>35</v>
      </c>
      <c r="N225" s="222" t="s">
        <v>35</v>
      </c>
      <c r="O225" s="265" t="s">
        <v>1363</v>
      </c>
      <c r="P225" s="224" t="s">
        <v>36</v>
      </c>
      <c r="Q225" s="225" t="s">
        <v>34</v>
      </c>
      <c r="R225" s="226" t="str">
        <f>IFERROR(VLOOKUP(INDEX([5]Validation!$O$11:$R$14, MATCH($Q225,[5]Validation!$M$11:$M$14,0),MATCH($P225,[5]Validation!$O$9:$R$9,0)),[5]Validation!$F$10:$G$25,2,FALSE), "")</f>
        <v>High</v>
      </c>
      <c r="S225" s="228" t="s">
        <v>1364</v>
      </c>
      <c r="T225" s="226" t="str">
        <f>IFERROR(VLOOKUP(INDEX([5]Validation!$O$20:$R$23, MATCH($R225,[5]Validation!$M$20:$M$23,0),MATCH(J225,[5]Validation!$O$18:$R$18,0)),v.IPCC.risk,2,FALSE), "")</f>
        <v>Low</v>
      </c>
      <c r="U225" s="226" t="str">
        <f>IFERROR(VLOOKUP(INDEX([5]Validation!$O$20:$R$23, MATCH($R225,[5]Validation!$M$20:$M$23,0),MATCH(K225,[5]Validation!$O$18:$R$18,0)),v.IPCC.risk,2,FALSE), "")</f>
        <v>Low</v>
      </c>
      <c r="V225" s="226" t="str">
        <f>IFERROR(VLOOKUP(INDEX([5]Validation!$O$20:$R$23, MATCH($R225,[5]Validation!$M$20:$M$23,0),MATCH(L225,[5]Validation!$O$18:$R$18,0)),v.IPCC.risk,2,FALSE), "")</f>
        <v>Low</v>
      </c>
      <c r="W225" s="226" t="str">
        <f>IFERROR(VLOOKUP(INDEX([5]Validation!$O$20:$R$23, MATCH($R225,[5]Validation!$M$20:$M$23,0),MATCH(M225,[5]Validation!$O$18:$R$18,0)),v.IPCC.risk,2,FALSE), "")</f>
        <v>Moderate</v>
      </c>
      <c r="X225" s="226" t="str">
        <f>IFERROR(VLOOKUP(INDEX([5]Validation!$O$20:$R$23, MATCH($R225,[5]Validation!$M$20:$M$23,0),MATCH(N225,[5]Validation!$O$18:$R$18,0)),v.IPCC.risk,2,FALSE), "")</f>
        <v>Moderate</v>
      </c>
      <c r="Y225" s="226" t="s">
        <v>479</v>
      </c>
      <c r="Z225" s="277" t="s">
        <v>1365</v>
      </c>
      <c r="AA225" s="226" t="s">
        <v>65</v>
      </c>
      <c r="AB225" s="228" t="s">
        <v>1006</v>
      </c>
    </row>
    <row r="226" spans="1:28" ht="21" customHeight="1" x14ac:dyDescent="0.25">
      <c r="A226" s="271" t="s">
        <v>1371</v>
      </c>
      <c r="B226" s="274" t="s">
        <v>350</v>
      </c>
      <c r="C226" s="273" t="s">
        <v>901</v>
      </c>
      <c r="D226" s="273" t="s">
        <v>444</v>
      </c>
      <c r="E226" s="273"/>
      <c r="F226" s="273" t="s">
        <v>31</v>
      </c>
      <c r="G226" s="274" t="s">
        <v>1372</v>
      </c>
      <c r="H226" s="275"/>
      <c r="I226" s="275"/>
      <c r="J226" s="222" t="s">
        <v>34</v>
      </c>
      <c r="K226" s="222" t="s">
        <v>34</v>
      </c>
      <c r="L226" s="222" t="s">
        <v>34</v>
      </c>
      <c r="M226" s="222" t="s">
        <v>35</v>
      </c>
      <c r="N226" s="222" t="s">
        <v>35</v>
      </c>
      <c r="O226" s="265" t="s">
        <v>1363</v>
      </c>
      <c r="P226" s="224" t="s">
        <v>35</v>
      </c>
      <c r="Q226" s="225" t="s">
        <v>34</v>
      </c>
      <c r="R226" s="226" t="str">
        <f>IFERROR(VLOOKUP(INDEX([5]Validation!$O$11:$R$14, MATCH($Q226,[5]Validation!$M$11:$M$14,0),MATCH($P226,[5]Validation!$O$9:$R$9,0)),[5]Validation!$F$10:$G$25,2,FALSE), "")</f>
        <v>Moderate</v>
      </c>
      <c r="S226" s="228" t="s">
        <v>1373</v>
      </c>
      <c r="T226" s="226" t="str">
        <f>IFERROR(VLOOKUP(INDEX([5]Validation!$O$20:$R$23, MATCH($R226,[5]Validation!$M$20:$M$23,0),MATCH(J226,[5]Validation!$O$18:$R$18,0)),v.IPCC.risk,2,FALSE), "")</f>
        <v>Low</v>
      </c>
      <c r="U226" s="226" t="str">
        <f>IFERROR(VLOOKUP(INDEX([5]Validation!$O$20:$R$23, MATCH($R226,[5]Validation!$M$20:$M$23,0),MATCH(K226,[5]Validation!$O$18:$R$18,0)),v.IPCC.risk,2,FALSE), "")</f>
        <v>Low</v>
      </c>
      <c r="V226" s="226" t="str">
        <f>IFERROR(VLOOKUP(INDEX([5]Validation!$O$20:$R$23, MATCH($R226,[5]Validation!$M$20:$M$23,0),MATCH(L226,[5]Validation!$O$18:$R$18,0)),v.IPCC.risk,2,FALSE), "")</f>
        <v>Low</v>
      </c>
      <c r="W226" s="226" t="str">
        <f>IFERROR(VLOOKUP(INDEX([5]Validation!$O$20:$R$23, MATCH($R226,[5]Validation!$M$20:$M$23,0),MATCH(M226,[5]Validation!$O$18:$R$18,0)),v.IPCC.risk,2,FALSE), "")</f>
        <v>Moderate</v>
      </c>
      <c r="X226" s="226" t="str">
        <f>IFERROR(VLOOKUP(INDEX([5]Validation!$O$20:$R$23, MATCH($R226,[5]Validation!$M$20:$M$23,0),MATCH(N226,[5]Validation!$O$18:$R$18,0)),v.IPCC.risk,2,FALSE), "")</f>
        <v>Moderate</v>
      </c>
      <c r="Y226" s="226" t="s">
        <v>479</v>
      </c>
      <c r="Z226" s="228" t="s">
        <v>1374</v>
      </c>
      <c r="AA226" s="226" t="s">
        <v>65</v>
      </c>
      <c r="AB226" s="228" t="s">
        <v>906</v>
      </c>
    </row>
    <row r="227" spans="1:28" ht="21" customHeight="1" x14ac:dyDescent="0.25">
      <c r="A227" s="271" t="s">
        <v>1375</v>
      </c>
      <c r="B227" s="272" t="s">
        <v>340</v>
      </c>
      <c r="C227" s="273" t="s">
        <v>1001</v>
      </c>
      <c r="D227" s="273" t="s">
        <v>444</v>
      </c>
      <c r="E227" s="273" t="s">
        <v>1376</v>
      </c>
      <c r="F227" s="273" t="s">
        <v>31</v>
      </c>
      <c r="G227" s="274" t="s">
        <v>1377</v>
      </c>
      <c r="H227" s="275"/>
      <c r="I227" s="275"/>
      <c r="J227" s="222" t="s">
        <v>34</v>
      </c>
      <c r="K227" s="222" t="s">
        <v>34</v>
      </c>
      <c r="L227" s="222" t="s">
        <v>34</v>
      </c>
      <c r="M227" s="222" t="s">
        <v>35</v>
      </c>
      <c r="N227" s="222" t="s">
        <v>35</v>
      </c>
      <c r="O227" s="265" t="s">
        <v>1003</v>
      </c>
      <c r="P227" s="224" t="s">
        <v>36</v>
      </c>
      <c r="Q227" s="225" t="s">
        <v>34</v>
      </c>
      <c r="R227" s="226" t="str">
        <f>IFERROR(VLOOKUP(INDEX([5]Validation!$O$11:$R$14, MATCH($Q227,[5]Validation!$M$11:$M$14,0),MATCH($P227,[5]Validation!$O$9:$R$9,0)),[5]Validation!$F$10:$G$25,2,FALSE), "")</f>
        <v>High</v>
      </c>
      <c r="S227" s="228" t="s">
        <v>1378</v>
      </c>
      <c r="T227" s="226" t="str">
        <f>IFERROR(VLOOKUP(INDEX([5]Validation!$O$20:$R$23, MATCH($R227,[5]Validation!$M$20:$M$23,0),MATCH(J227,[5]Validation!$O$18:$R$18,0)),v.IPCC.risk,2,FALSE), "")</f>
        <v>Low</v>
      </c>
      <c r="U227" s="226" t="str">
        <f>IFERROR(VLOOKUP(INDEX([5]Validation!$O$20:$R$23, MATCH($R227,[5]Validation!$M$20:$M$23,0),MATCH(K227,[5]Validation!$O$18:$R$18,0)),v.IPCC.risk,2,FALSE), "")</f>
        <v>Low</v>
      </c>
      <c r="V227" s="226" t="str">
        <f>IFERROR(VLOOKUP(INDEX([5]Validation!$O$20:$R$23, MATCH($R227,[5]Validation!$M$20:$M$23,0),MATCH(L227,[5]Validation!$O$18:$R$18,0)),v.IPCC.risk,2,FALSE), "")</f>
        <v>Low</v>
      </c>
      <c r="W227" s="226" t="str">
        <f>IFERROR(VLOOKUP(INDEX([5]Validation!$O$20:$R$23, MATCH($R227,[5]Validation!$M$20:$M$23,0),MATCH(M227,[5]Validation!$O$18:$R$18,0)),v.IPCC.risk,2,FALSE), "")</f>
        <v>Moderate</v>
      </c>
      <c r="X227" s="226" t="str">
        <f>IFERROR(VLOOKUP(INDEX([5]Validation!$O$20:$R$23, MATCH($R227,[5]Validation!$M$20:$M$23,0),MATCH(N227,[5]Validation!$O$18:$R$18,0)),v.IPCC.risk,2,FALSE), "")</f>
        <v>Moderate</v>
      </c>
      <c r="Y227" s="226" t="s">
        <v>479</v>
      </c>
      <c r="Z227" s="277" t="s">
        <v>1005</v>
      </c>
      <c r="AA227" s="226" t="s">
        <v>65</v>
      </c>
      <c r="AB227" s="228" t="s">
        <v>1006</v>
      </c>
    </row>
    <row r="228" spans="1:28" ht="21" customHeight="1" x14ac:dyDescent="0.25">
      <c r="A228" s="271" t="s">
        <v>1379</v>
      </c>
      <c r="B228" s="272" t="s">
        <v>497</v>
      </c>
      <c r="C228" s="273" t="s">
        <v>1001</v>
      </c>
      <c r="D228" s="273" t="s">
        <v>444</v>
      </c>
      <c r="E228" s="273"/>
      <c r="F228" s="273" t="s">
        <v>31</v>
      </c>
      <c r="G228" s="274" t="s">
        <v>1380</v>
      </c>
      <c r="H228" s="275"/>
      <c r="I228" s="275"/>
      <c r="J228" s="222" t="s">
        <v>34</v>
      </c>
      <c r="K228" s="222" t="s">
        <v>34</v>
      </c>
      <c r="L228" s="222" t="s">
        <v>34</v>
      </c>
      <c r="M228" s="222" t="s">
        <v>35</v>
      </c>
      <c r="N228" s="222" t="s">
        <v>35</v>
      </c>
      <c r="O228" s="265" t="s">
        <v>1003</v>
      </c>
      <c r="P228" s="224" t="s">
        <v>35</v>
      </c>
      <c r="Q228" s="225" t="s">
        <v>122</v>
      </c>
      <c r="R228" s="226" t="str">
        <f>IFERROR(VLOOKUP(INDEX([5]Validation!$O$11:$R$14, MATCH($Q228,[5]Validation!$M$11:$M$14,0),MATCH($P228,[5]Validation!$O$9:$R$9,0)),[5]Validation!$F$10:$G$25,2,FALSE), "")</f>
        <v>Moderate</v>
      </c>
      <c r="S228" s="228" t="s">
        <v>1381</v>
      </c>
      <c r="T228" s="226" t="str">
        <f>IFERROR(VLOOKUP(INDEX([5]Validation!$O$20:$R$23, MATCH($R228,[5]Validation!$M$20:$M$23,0),MATCH(J228,[5]Validation!$O$18:$R$18,0)),v.IPCC.risk,2,FALSE), "")</f>
        <v>Low</v>
      </c>
      <c r="U228" s="226" t="str">
        <f>IFERROR(VLOOKUP(INDEX([5]Validation!$O$20:$R$23, MATCH($R228,[5]Validation!$M$20:$M$23,0),MATCH(K228,[5]Validation!$O$18:$R$18,0)),v.IPCC.risk,2,FALSE), "")</f>
        <v>Low</v>
      </c>
      <c r="V228" s="226" t="str">
        <f>IFERROR(VLOOKUP(INDEX([5]Validation!$O$20:$R$23, MATCH($R228,[5]Validation!$M$20:$M$23,0),MATCH(L228,[5]Validation!$O$18:$R$18,0)),v.IPCC.risk,2,FALSE), "")</f>
        <v>Low</v>
      </c>
      <c r="W228" s="226" t="str">
        <f>IFERROR(VLOOKUP(INDEX([5]Validation!$O$20:$R$23, MATCH($R228,[5]Validation!$M$20:$M$23,0),MATCH(M228,[5]Validation!$O$18:$R$18,0)),v.IPCC.risk,2,FALSE), "")</f>
        <v>Moderate</v>
      </c>
      <c r="X228" s="226" t="str">
        <f>IFERROR(VLOOKUP(INDEX([5]Validation!$O$20:$R$23, MATCH($R228,[5]Validation!$M$20:$M$23,0),MATCH(N228,[5]Validation!$O$18:$R$18,0)),v.IPCC.risk,2,FALSE), "")</f>
        <v>Moderate</v>
      </c>
      <c r="Y228" s="226" t="s">
        <v>479</v>
      </c>
      <c r="Z228" s="228" t="s">
        <v>1005</v>
      </c>
      <c r="AA228" s="226" t="s">
        <v>65</v>
      </c>
      <c r="AB228" s="228" t="s">
        <v>1006</v>
      </c>
    </row>
    <row r="229" spans="1:28" ht="21" customHeight="1" x14ac:dyDescent="0.25">
      <c r="A229" s="271" t="s">
        <v>1382</v>
      </c>
      <c r="B229" s="272" t="s">
        <v>623</v>
      </c>
      <c r="C229" s="273" t="s">
        <v>1001</v>
      </c>
      <c r="D229" s="273" t="s">
        <v>444</v>
      </c>
      <c r="E229" s="273"/>
      <c r="F229" s="273" t="s">
        <v>31</v>
      </c>
      <c r="G229" s="274" t="s">
        <v>1383</v>
      </c>
      <c r="H229" s="275"/>
      <c r="I229" s="275"/>
      <c r="J229" s="222" t="s">
        <v>34</v>
      </c>
      <c r="K229" s="222" t="s">
        <v>34</v>
      </c>
      <c r="L229" s="222" t="s">
        <v>34</v>
      </c>
      <c r="M229" s="222" t="s">
        <v>35</v>
      </c>
      <c r="N229" s="222" t="s">
        <v>35</v>
      </c>
      <c r="O229" s="265" t="s">
        <v>1384</v>
      </c>
      <c r="P229" s="224" t="s">
        <v>36</v>
      </c>
      <c r="Q229" s="225" t="s">
        <v>34</v>
      </c>
      <c r="R229" s="226" t="str">
        <f>IFERROR(VLOOKUP(INDEX([5]Validation!$O$11:$R$14, MATCH($Q229,[5]Validation!$M$11:$M$14,0),MATCH($P229,[5]Validation!$O$9:$R$9,0)),[5]Validation!$F$10:$G$25,2,FALSE), "")</f>
        <v>High</v>
      </c>
      <c r="S229" s="228" t="s">
        <v>1385</v>
      </c>
      <c r="T229" s="226" t="str">
        <f>IFERROR(VLOOKUP(INDEX([5]Validation!$O$20:$R$23, MATCH($R229,[5]Validation!$M$20:$M$23,0),MATCH(J229,[5]Validation!$O$18:$R$18,0)),v.IPCC.risk,2,FALSE), "")</f>
        <v>Low</v>
      </c>
      <c r="U229" s="226" t="str">
        <f>IFERROR(VLOOKUP(INDEX([5]Validation!$O$20:$R$23, MATCH($R229,[5]Validation!$M$20:$M$23,0),MATCH(K229,[5]Validation!$O$18:$R$18,0)),v.IPCC.risk,2,FALSE), "")</f>
        <v>Low</v>
      </c>
      <c r="V229" s="226" t="str">
        <f>IFERROR(VLOOKUP(INDEX([5]Validation!$O$20:$R$23, MATCH($R229,[5]Validation!$M$20:$M$23,0),MATCH(L229,[5]Validation!$O$18:$R$18,0)),v.IPCC.risk,2,FALSE), "")</f>
        <v>Low</v>
      </c>
      <c r="W229" s="226" t="str">
        <f>IFERROR(VLOOKUP(INDEX([5]Validation!$O$20:$R$23, MATCH($R229,[5]Validation!$M$20:$M$23,0),MATCH(M229,[5]Validation!$O$18:$R$18,0)),v.IPCC.risk,2,FALSE), "")</f>
        <v>Moderate</v>
      </c>
      <c r="X229" s="226" t="str">
        <f>IFERROR(VLOOKUP(INDEX([5]Validation!$O$20:$R$23, MATCH($R229,[5]Validation!$M$20:$M$23,0),MATCH(N229,[5]Validation!$O$18:$R$18,0)),v.IPCC.risk,2,FALSE), "")</f>
        <v>Moderate</v>
      </c>
      <c r="Y229" s="226" t="s">
        <v>479</v>
      </c>
      <c r="Z229" s="228" t="s">
        <v>1005</v>
      </c>
      <c r="AA229" s="226" t="s">
        <v>65</v>
      </c>
      <c r="AB229" s="228" t="s">
        <v>1006</v>
      </c>
    </row>
    <row r="230" spans="1:28" ht="21" customHeight="1" x14ac:dyDescent="0.25">
      <c r="A230" s="271" t="s">
        <v>1386</v>
      </c>
      <c r="B230" s="279" t="s">
        <v>68</v>
      </c>
      <c r="C230" s="273" t="s">
        <v>1001</v>
      </c>
      <c r="D230" s="273" t="s">
        <v>444</v>
      </c>
      <c r="E230" s="273"/>
      <c r="F230" s="273" t="s">
        <v>31</v>
      </c>
      <c r="G230" s="274" t="s">
        <v>1387</v>
      </c>
      <c r="H230" s="275"/>
      <c r="I230" s="275"/>
      <c r="J230" s="222" t="s">
        <v>34</v>
      </c>
      <c r="K230" s="222" t="s">
        <v>34</v>
      </c>
      <c r="L230" s="222" t="s">
        <v>34</v>
      </c>
      <c r="M230" s="222" t="s">
        <v>35</v>
      </c>
      <c r="N230" s="222" t="s">
        <v>35</v>
      </c>
      <c r="O230" s="265" t="s">
        <v>1384</v>
      </c>
      <c r="P230" s="224" t="s">
        <v>36</v>
      </c>
      <c r="Q230" s="225" t="s">
        <v>34</v>
      </c>
      <c r="R230" s="226" t="str">
        <f>IFERROR(VLOOKUP(INDEX([5]Validation!$O$11:$R$14, MATCH($Q230,[5]Validation!$M$11:$M$14,0),MATCH($P230,[5]Validation!$O$9:$R$9,0)),[5]Validation!$F$10:$G$25,2,FALSE), "")</f>
        <v>High</v>
      </c>
      <c r="S230" s="228" t="s">
        <v>1388</v>
      </c>
      <c r="T230" s="226" t="str">
        <f>IFERROR(VLOOKUP(INDEX([5]Validation!$O$20:$R$23, MATCH($R230,[5]Validation!$M$20:$M$23,0),MATCH(J230,[5]Validation!$O$18:$R$18,0)),v.IPCC.risk,2,FALSE), "")</f>
        <v>Low</v>
      </c>
      <c r="U230" s="226" t="str">
        <f>IFERROR(VLOOKUP(INDEX([5]Validation!$O$20:$R$23, MATCH($R230,[5]Validation!$M$20:$M$23,0),MATCH(K230,[5]Validation!$O$18:$R$18,0)),v.IPCC.risk,2,FALSE), "")</f>
        <v>Low</v>
      </c>
      <c r="V230" s="226" t="str">
        <f>IFERROR(VLOOKUP(INDEX([5]Validation!$O$20:$R$23, MATCH($R230,[5]Validation!$M$20:$M$23,0),MATCH(L230,[5]Validation!$O$18:$R$18,0)),v.IPCC.risk,2,FALSE), "")</f>
        <v>Low</v>
      </c>
      <c r="W230" s="226" t="str">
        <f>IFERROR(VLOOKUP(INDEX([5]Validation!$O$20:$R$23, MATCH($R230,[5]Validation!$M$20:$M$23,0),MATCH(M230,[5]Validation!$O$18:$R$18,0)),v.IPCC.risk,2,FALSE), "")</f>
        <v>Moderate</v>
      </c>
      <c r="X230" s="226" t="str">
        <f>IFERROR(VLOOKUP(INDEX([5]Validation!$O$20:$R$23, MATCH($R230,[5]Validation!$M$20:$M$23,0),MATCH(N230,[5]Validation!$O$18:$R$18,0)),v.IPCC.risk,2,FALSE), "")</f>
        <v>Moderate</v>
      </c>
      <c r="Y230" s="226" t="s">
        <v>479</v>
      </c>
      <c r="Z230" s="228" t="s">
        <v>1005</v>
      </c>
      <c r="AA230" s="226" t="s">
        <v>65</v>
      </c>
      <c r="AB230" s="228" t="s">
        <v>1006</v>
      </c>
    </row>
    <row r="231" spans="1:28" ht="21" customHeight="1" x14ac:dyDescent="0.25">
      <c r="A231" s="271" t="s">
        <v>1389</v>
      </c>
      <c r="B231" s="272" t="s">
        <v>150</v>
      </c>
      <c r="C231" s="273" t="s">
        <v>1300</v>
      </c>
      <c r="D231" s="273" t="s">
        <v>444</v>
      </c>
      <c r="E231" s="273"/>
      <c r="F231" s="273" t="s">
        <v>31</v>
      </c>
      <c r="G231" s="274" t="s">
        <v>1390</v>
      </c>
      <c r="H231" s="275"/>
      <c r="I231" s="275"/>
      <c r="J231" s="222" t="s">
        <v>34</v>
      </c>
      <c r="K231" s="222" t="s">
        <v>34</v>
      </c>
      <c r="L231" s="222" t="s">
        <v>34</v>
      </c>
      <c r="M231" s="222" t="s">
        <v>35</v>
      </c>
      <c r="N231" s="222" t="s">
        <v>35</v>
      </c>
      <c r="O231" s="265" t="s">
        <v>1391</v>
      </c>
      <c r="P231" s="224" t="s">
        <v>35</v>
      </c>
      <c r="Q231" s="225" t="s">
        <v>34</v>
      </c>
      <c r="R231" s="226" t="str">
        <f>IFERROR(VLOOKUP(INDEX([5]Validation!$O$11:$R$14, MATCH($Q231,[5]Validation!$M$11:$M$14,0),MATCH($P231,[5]Validation!$O$9:$R$9,0)),[5]Validation!$F$10:$G$25,2,FALSE), "")</f>
        <v>Moderate</v>
      </c>
      <c r="S231" s="228" t="s">
        <v>1304</v>
      </c>
      <c r="T231" s="226" t="str">
        <f>IFERROR(VLOOKUP(INDEX([5]Validation!$O$20:$R$23, MATCH($R231,[5]Validation!$M$20:$M$23,0),MATCH(J231,[5]Validation!$O$18:$R$18,0)),v.IPCC.risk,2,FALSE), "")</f>
        <v>Low</v>
      </c>
      <c r="U231" s="226" t="str">
        <f>IFERROR(VLOOKUP(INDEX([5]Validation!$O$20:$R$23, MATCH($R231,[5]Validation!$M$20:$M$23,0),MATCH(K231,[5]Validation!$O$18:$R$18,0)),v.IPCC.risk,2,FALSE), "")</f>
        <v>Low</v>
      </c>
      <c r="V231" s="226" t="str">
        <f>IFERROR(VLOOKUP(INDEX([5]Validation!$O$20:$R$23, MATCH($R231,[5]Validation!$M$20:$M$23,0),MATCH(L231,[5]Validation!$O$18:$R$18,0)),v.IPCC.risk,2,FALSE), "")</f>
        <v>Low</v>
      </c>
      <c r="W231" s="226" t="str">
        <f>IFERROR(VLOOKUP(INDEX([5]Validation!$O$20:$R$23, MATCH($R231,[5]Validation!$M$20:$M$23,0),MATCH(M231,[5]Validation!$O$18:$R$18,0)),v.IPCC.risk,2,FALSE), "")</f>
        <v>Moderate</v>
      </c>
      <c r="X231" s="226" t="str">
        <f>IFERROR(VLOOKUP(INDEX([5]Validation!$O$20:$R$23, MATCH($R231,[5]Validation!$M$20:$M$23,0),MATCH(N231,[5]Validation!$O$18:$R$18,0)),v.IPCC.risk,2,FALSE), "")</f>
        <v>Moderate</v>
      </c>
      <c r="Y231" s="226" t="s">
        <v>479</v>
      </c>
      <c r="Z231" s="228" t="s">
        <v>1305</v>
      </c>
      <c r="AA231" s="226" t="s">
        <v>43</v>
      </c>
      <c r="AB231" s="228" t="s">
        <v>1306</v>
      </c>
    </row>
    <row r="232" spans="1:28" ht="21" customHeight="1" x14ac:dyDescent="0.25">
      <c r="A232" s="108" t="s">
        <v>1392</v>
      </c>
      <c r="B232" s="109" t="s">
        <v>174</v>
      </c>
      <c r="C232" s="110" t="s">
        <v>69</v>
      </c>
      <c r="D232" s="110" t="s">
        <v>48</v>
      </c>
      <c r="E232" s="110"/>
      <c r="F232" s="110" t="s">
        <v>49</v>
      </c>
      <c r="G232" s="109" t="s">
        <v>1393</v>
      </c>
      <c r="H232" s="111" t="s">
        <v>1394</v>
      </c>
      <c r="I232" s="156"/>
      <c r="J232" s="93" t="s">
        <v>34</v>
      </c>
      <c r="K232" s="93" t="s">
        <v>34</v>
      </c>
      <c r="L232" s="93" t="s">
        <v>35</v>
      </c>
      <c r="M232" s="93" t="s">
        <v>35</v>
      </c>
      <c r="N232" s="93" t="s">
        <v>36</v>
      </c>
      <c r="O232" s="132" t="s">
        <v>1019</v>
      </c>
      <c r="P232" s="5" t="s">
        <v>34</v>
      </c>
      <c r="Q232" s="7" t="s">
        <v>122</v>
      </c>
      <c r="R232" s="8" t="str">
        <f>IFERROR(VLOOKUP(INDEX(Validation!$O$11:$R$14, MATCH($Q232,Validation!$M$11:$M$14,0),MATCH($P232,Validation!$O$9:$R$9,0)),Validation!$F$10:$G$25,2,FALSE), "")</f>
        <v>Low</v>
      </c>
      <c r="S232" s="134" t="s">
        <v>1395</v>
      </c>
      <c r="T232" s="8" t="str">
        <f>IFERROR(VLOOKUP(INDEX(Validation!$O$20:$R$23, MATCH($R232,Validation!$M$20:$M$23,0),MATCH(J232,Validation!$O$18:$R$18,0)),v.IPCC.risk,2,FALSE), "")</f>
        <v>Low</v>
      </c>
      <c r="U232" s="8" t="str">
        <f>IFERROR(VLOOKUP(INDEX(Validation!$O$20:$R$23, MATCH($R232,Validation!$M$20:$M$23,0),MATCH(K232,Validation!$O$18:$R$18,0)),v.IPCC.risk,2,FALSE), "")</f>
        <v>Low</v>
      </c>
      <c r="V232" s="8" t="str">
        <f>IFERROR(VLOOKUP(INDEX(Validation!$O$20:$R$23, MATCH($R232,Validation!$M$20:$M$23,0),MATCH(L232,Validation!$O$18:$R$18,0)),v.IPCC.risk,2,FALSE), "")</f>
        <v>Low</v>
      </c>
      <c r="W232" s="8" t="str">
        <f>IFERROR(VLOOKUP(INDEX(Validation!$O$20:$R$23, MATCH($R232,Validation!$M$20:$M$23,0),MATCH(M232,Validation!$O$18:$R$18,0)),v.IPCC.risk,2,FALSE), "")</f>
        <v>Low</v>
      </c>
      <c r="X232" s="8" t="str">
        <f>IFERROR(VLOOKUP(INDEX(Validation!$O$20:$R$23, MATCH($R232,Validation!$M$20:$M$23,0),MATCH(N232,Validation!$O$18:$R$18,0)),v.IPCC.risk,2,FALSE), "")</f>
        <v>Moderate</v>
      </c>
      <c r="Y232" s="8" t="s">
        <v>479</v>
      </c>
      <c r="Z232" s="134" t="s">
        <v>1396</v>
      </c>
      <c r="AA232" s="8" t="s">
        <v>65</v>
      </c>
      <c r="AB232" s="134" t="s">
        <v>1397</v>
      </c>
    </row>
    <row r="233" spans="1:28" ht="21" customHeight="1" x14ac:dyDescent="0.25">
      <c r="A233" s="108" t="s">
        <v>1398</v>
      </c>
      <c r="B233" s="113" t="s">
        <v>183</v>
      </c>
      <c r="C233" s="110" t="s">
        <v>141</v>
      </c>
      <c r="D233" s="110" t="s">
        <v>48</v>
      </c>
      <c r="E233" s="110"/>
      <c r="F233" s="110" t="s">
        <v>49</v>
      </c>
      <c r="G233" s="109" t="s">
        <v>1399</v>
      </c>
      <c r="H233" s="111" t="s">
        <v>1400</v>
      </c>
      <c r="I233" s="156" t="s">
        <v>1401</v>
      </c>
      <c r="J233" s="93" t="s">
        <v>34</v>
      </c>
      <c r="K233" s="93" t="s">
        <v>34</v>
      </c>
      <c r="L233" s="93" t="s">
        <v>35</v>
      </c>
      <c r="M233" s="93" t="s">
        <v>35</v>
      </c>
      <c r="N233" s="93" t="s">
        <v>36</v>
      </c>
      <c r="O233" s="132" t="s">
        <v>1402</v>
      </c>
      <c r="P233" s="5" t="s">
        <v>34</v>
      </c>
      <c r="Q233" s="7" t="s">
        <v>122</v>
      </c>
      <c r="R233" s="8" t="str">
        <f>IFERROR(VLOOKUP(INDEX(Validation!$O$11:$R$14, MATCH($Q233,Validation!$M$11:$M$14,0),MATCH($P233,Validation!$O$9:$R$9,0)),Validation!$F$10:$G$25,2,FALSE), "")</f>
        <v>Low</v>
      </c>
      <c r="S233" s="134" t="s">
        <v>1403</v>
      </c>
      <c r="T233" s="8" t="str">
        <f>IFERROR(VLOOKUP(INDEX(Validation!$O$20:$R$23, MATCH($R233,Validation!$M$20:$M$23,0),MATCH(J233,Validation!$O$18:$R$18,0)),v.IPCC.risk,2,FALSE), "")</f>
        <v>Low</v>
      </c>
      <c r="U233" s="8" t="str">
        <f>IFERROR(VLOOKUP(INDEX(Validation!$O$20:$R$23, MATCH($R233,Validation!$M$20:$M$23,0),MATCH(K233,Validation!$O$18:$R$18,0)),v.IPCC.risk,2,FALSE), "")</f>
        <v>Low</v>
      </c>
      <c r="V233" s="8" t="str">
        <f>IFERROR(VLOOKUP(INDEX(Validation!$O$20:$R$23, MATCH($R233,Validation!$M$20:$M$23,0),MATCH(L233,Validation!$O$18:$R$18,0)),v.IPCC.risk,2,FALSE), "")</f>
        <v>Low</v>
      </c>
      <c r="W233" s="8" t="str">
        <f>IFERROR(VLOOKUP(INDEX(Validation!$O$20:$R$23, MATCH($R233,Validation!$M$20:$M$23,0),MATCH(M233,Validation!$O$18:$R$18,0)),v.IPCC.risk,2,FALSE), "")</f>
        <v>Low</v>
      </c>
      <c r="X233" s="8" t="str">
        <f>IFERROR(VLOOKUP(INDEX(Validation!$O$20:$R$23, MATCH($R233,Validation!$M$20:$M$23,0),MATCH(N233,Validation!$O$18:$R$18,0)),v.IPCC.risk,2,FALSE), "")</f>
        <v>Moderate</v>
      </c>
      <c r="Y233" s="8" t="s">
        <v>479</v>
      </c>
      <c r="Z233" s="134" t="s">
        <v>1404</v>
      </c>
      <c r="AA233" s="8" t="s">
        <v>43</v>
      </c>
      <c r="AB233" s="134" t="s">
        <v>1405</v>
      </c>
    </row>
    <row r="234" spans="1:28" ht="21" customHeight="1" x14ac:dyDescent="0.25">
      <c r="A234" s="271" t="s">
        <v>1406</v>
      </c>
      <c r="B234" s="279" t="s">
        <v>68</v>
      </c>
      <c r="C234" s="273" t="s">
        <v>1361</v>
      </c>
      <c r="D234" s="273" t="s">
        <v>444</v>
      </c>
      <c r="E234" s="273"/>
      <c r="F234" s="273" t="s">
        <v>31</v>
      </c>
      <c r="G234" s="274" t="s">
        <v>1407</v>
      </c>
      <c r="H234" s="275"/>
      <c r="I234" s="275"/>
      <c r="J234" s="222" t="s">
        <v>34</v>
      </c>
      <c r="K234" s="222" t="s">
        <v>34</v>
      </c>
      <c r="L234" s="222" t="s">
        <v>34</v>
      </c>
      <c r="M234" s="222" t="s">
        <v>34</v>
      </c>
      <c r="N234" s="222" t="s">
        <v>35</v>
      </c>
      <c r="O234" s="265" t="s">
        <v>1363</v>
      </c>
      <c r="P234" s="224" t="s">
        <v>35</v>
      </c>
      <c r="Q234" s="225" t="s">
        <v>34</v>
      </c>
      <c r="R234" s="226" t="str">
        <f>IFERROR(VLOOKUP(INDEX([5]Validation!$O$11:$R$14, MATCH($Q234,[5]Validation!$M$11:$M$14,0),MATCH($P234,[5]Validation!$O$9:$R$9,0)),[5]Validation!$F$10:$G$25,2,FALSE), "")</f>
        <v>Moderate</v>
      </c>
      <c r="S234" s="228" t="s">
        <v>1388</v>
      </c>
      <c r="T234" s="226" t="str">
        <f>IFERROR(VLOOKUP(INDEX([5]Validation!$O$20:$R$23, MATCH($R234,[5]Validation!$M$20:$M$23,0),MATCH(J234,[5]Validation!$O$18:$R$18,0)),v.IPCC.risk,2,FALSE), "")</f>
        <v>Low</v>
      </c>
      <c r="U234" s="226" t="str">
        <f>IFERROR(VLOOKUP(INDEX([5]Validation!$O$20:$R$23, MATCH($R234,[5]Validation!$M$20:$M$23,0),MATCH(K234,[5]Validation!$O$18:$R$18,0)),v.IPCC.risk,2,FALSE), "")</f>
        <v>Low</v>
      </c>
      <c r="V234" s="226" t="str">
        <f>IFERROR(VLOOKUP(INDEX([5]Validation!$O$20:$R$23, MATCH($R234,[5]Validation!$M$20:$M$23,0),MATCH(L234,[5]Validation!$O$18:$R$18,0)),v.IPCC.risk,2,FALSE), "")</f>
        <v>Low</v>
      </c>
      <c r="W234" s="226" t="str">
        <f>IFERROR(VLOOKUP(INDEX([5]Validation!$O$20:$R$23, MATCH($R234,[5]Validation!$M$20:$M$23,0),MATCH(M234,[5]Validation!$O$18:$R$18,0)),v.IPCC.risk,2,FALSE), "")</f>
        <v>Low</v>
      </c>
      <c r="X234" s="226" t="str">
        <f>IFERROR(VLOOKUP(INDEX([5]Validation!$O$20:$R$23, MATCH($R234,[5]Validation!$M$20:$M$23,0),MATCH(N234,[5]Validation!$O$18:$R$18,0)),v.IPCC.risk,2,FALSE), "")</f>
        <v>Moderate</v>
      </c>
      <c r="Y234" s="226" t="s">
        <v>479</v>
      </c>
      <c r="Z234" s="277" t="s">
        <v>1365</v>
      </c>
      <c r="AA234" s="226" t="s">
        <v>65</v>
      </c>
      <c r="AB234" s="228" t="s">
        <v>1006</v>
      </c>
    </row>
    <row r="235" spans="1:28" ht="21" customHeight="1" x14ac:dyDescent="0.25">
      <c r="A235" s="271" t="s">
        <v>1408</v>
      </c>
      <c r="B235" s="279" t="s">
        <v>68</v>
      </c>
      <c r="C235" s="273" t="s">
        <v>901</v>
      </c>
      <c r="D235" s="273" t="s">
        <v>444</v>
      </c>
      <c r="E235" s="273"/>
      <c r="F235" s="273" t="s">
        <v>31</v>
      </c>
      <c r="G235" s="274" t="s">
        <v>1409</v>
      </c>
      <c r="H235" s="275"/>
      <c r="I235" s="275"/>
      <c r="J235" s="222" t="s">
        <v>34</v>
      </c>
      <c r="K235" s="222" t="s">
        <v>34</v>
      </c>
      <c r="L235" s="222" t="s">
        <v>34</v>
      </c>
      <c r="M235" s="222" t="s">
        <v>34</v>
      </c>
      <c r="N235" s="222" t="s">
        <v>35</v>
      </c>
      <c r="O235" s="265" t="s">
        <v>1363</v>
      </c>
      <c r="P235" s="224" t="s">
        <v>35</v>
      </c>
      <c r="Q235" s="225" t="s">
        <v>34</v>
      </c>
      <c r="R235" s="226" t="str">
        <f>IFERROR(VLOOKUP(INDEX([5]Validation!$O$11:$R$14, MATCH($Q235,[5]Validation!$M$11:$M$14,0),MATCH($P235,[5]Validation!$O$9:$R$9,0)),[5]Validation!$F$10:$G$25,2,FALSE), "")</f>
        <v>Moderate</v>
      </c>
      <c r="S235" s="228" t="s">
        <v>1410</v>
      </c>
      <c r="T235" s="226" t="str">
        <f>IFERROR(VLOOKUP(INDEX([5]Validation!$O$20:$R$23, MATCH($R235,[5]Validation!$M$20:$M$23,0),MATCH(J235,[5]Validation!$O$18:$R$18,0)),v.IPCC.risk,2,FALSE), "")</f>
        <v>Low</v>
      </c>
      <c r="U235" s="226" t="str">
        <f>IFERROR(VLOOKUP(INDEX([5]Validation!$O$20:$R$23, MATCH($R235,[5]Validation!$M$20:$M$23,0),MATCH(K235,[5]Validation!$O$18:$R$18,0)),v.IPCC.risk,2,FALSE), "")</f>
        <v>Low</v>
      </c>
      <c r="V235" s="226" t="str">
        <f>IFERROR(VLOOKUP(INDEX([5]Validation!$O$20:$R$23, MATCH($R235,[5]Validation!$M$20:$M$23,0),MATCH(L235,[5]Validation!$O$18:$R$18,0)),v.IPCC.risk,2,FALSE), "")</f>
        <v>Low</v>
      </c>
      <c r="W235" s="226" t="str">
        <f>IFERROR(VLOOKUP(INDEX([5]Validation!$O$20:$R$23, MATCH($R235,[5]Validation!$M$20:$M$23,0),MATCH(M235,[5]Validation!$O$18:$R$18,0)),v.IPCC.risk,2,FALSE), "")</f>
        <v>Low</v>
      </c>
      <c r="X235" s="226" t="str">
        <f>IFERROR(VLOOKUP(INDEX([5]Validation!$O$20:$R$23, MATCH($R235,[5]Validation!$M$20:$M$23,0),MATCH(N235,[5]Validation!$O$18:$R$18,0)),v.IPCC.risk,2,FALSE), "")</f>
        <v>Moderate</v>
      </c>
      <c r="Y235" s="226" t="s">
        <v>479</v>
      </c>
      <c r="Z235" s="277" t="s">
        <v>1374</v>
      </c>
      <c r="AA235" s="226" t="s">
        <v>65</v>
      </c>
      <c r="AB235" s="228" t="s">
        <v>906</v>
      </c>
    </row>
    <row r="236" spans="1:28" ht="21" customHeight="1" x14ac:dyDescent="0.25">
      <c r="A236" s="271" t="s">
        <v>1411</v>
      </c>
      <c r="B236" s="272" t="s">
        <v>340</v>
      </c>
      <c r="C236" s="273" t="s">
        <v>1300</v>
      </c>
      <c r="D236" s="273" t="s">
        <v>444</v>
      </c>
      <c r="E236" s="273"/>
      <c r="F236" s="273" t="s">
        <v>31</v>
      </c>
      <c r="G236" s="274" t="s">
        <v>1412</v>
      </c>
      <c r="H236" s="275"/>
      <c r="I236" s="275"/>
      <c r="J236" s="222" t="s">
        <v>34</v>
      </c>
      <c r="K236" s="222" t="s">
        <v>34</v>
      </c>
      <c r="L236" s="222" t="s">
        <v>34</v>
      </c>
      <c r="M236" s="222" t="s">
        <v>34</v>
      </c>
      <c r="N236" s="222" t="s">
        <v>35</v>
      </c>
      <c r="O236" s="265" t="s">
        <v>1413</v>
      </c>
      <c r="P236" s="224" t="s">
        <v>35</v>
      </c>
      <c r="Q236" s="225" t="s">
        <v>122</v>
      </c>
      <c r="R236" s="226" t="str">
        <f>IFERROR(VLOOKUP(INDEX([5]Validation!$O$11:$R$14, MATCH($Q236,[5]Validation!$M$11:$M$14,0),MATCH($P236,[5]Validation!$O$9:$R$9,0)),[5]Validation!$F$10:$G$25,2,FALSE), "")</f>
        <v>Moderate</v>
      </c>
      <c r="S236" s="228" t="s">
        <v>1304</v>
      </c>
      <c r="T236" s="226" t="str">
        <f>IFERROR(VLOOKUP(INDEX([5]Validation!$O$20:$R$23, MATCH($R236,[5]Validation!$M$20:$M$23,0),MATCH(J236,[5]Validation!$O$18:$R$18,0)),v.IPCC.risk,2,FALSE), "")</f>
        <v>Low</v>
      </c>
      <c r="U236" s="226" t="str">
        <f>IFERROR(VLOOKUP(INDEX([5]Validation!$O$20:$R$23, MATCH($R236,[5]Validation!$M$20:$M$23,0),MATCH(K236,[5]Validation!$O$18:$R$18,0)),v.IPCC.risk,2,FALSE), "")</f>
        <v>Low</v>
      </c>
      <c r="V236" s="226" t="str">
        <f>IFERROR(VLOOKUP(INDEX([5]Validation!$O$20:$R$23, MATCH($R236,[5]Validation!$M$20:$M$23,0),MATCH(L236,[5]Validation!$O$18:$R$18,0)),v.IPCC.risk,2,FALSE), "")</f>
        <v>Low</v>
      </c>
      <c r="W236" s="226" t="str">
        <f>IFERROR(VLOOKUP(INDEX([5]Validation!$O$20:$R$23, MATCH($R236,[5]Validation!$M$20:$M$23,0),MATCH(M236,[5]Validation!$O$18:$R$18,0)),v.IPCC.risk,2,FALSE), "")</f>
        <v>Low</v>
      </c>
      <c r="X236" s="226" t="str">
        <f>IFERROR(VLOOKUP(INDEX([5]Validation!$O$20:$R$23, MATCH($R236,[5]Validation!$M$20:$M$23,0),MATCH(N236,[5]Validation!$O$18:$R$18,0)),v.IPCC.risk,2,FALSE), "")</f>
        <v>Moderate</v>
      </c>
      <c r="Y236" s="226" t="s">
        <v>479</v>
      </c>
      <c r="Z236" s="228" t="s">
        <v>1305</v>
      </c>
      <c r="AA236" s="226" t="s">
        <v>43</v>
      </c>
      <c r="AB236" s="228" t="s">
        <v>1306</v>
      </c>
    </row>
    <row r="237" spans="1:28" ht="21" customHeight="1" x14ac:dyDescent="0.25">
      <c r="A237" s="271" t="s">
        <v>1414</v>
      </c>
      <c r="B237" s="272" t="s">
        <v>88</v>
      </c>
      <c r="C237" s="273" t="s">
        <v>1300</v>
      </c>
      <c r="D237" s="273" t="s">
        <v>444</v>
      </c>
      <c r="E237" s="273"/>
      <c r="F237" s="273" t="s">
        <v>31</v>
      </c>
      <c r="G237" s="274" t="s">
        <v>1415</v>
      </c>
      <c r="H237" s="275"/>
      <c r="I237" s="275"/>
      <c r="J237" s="222" t="s">
        <v>34</v>
      </c>
      <c r="K237" s="222" t="s">
        <v>34</v>
      </c>
      <c r="L237" s="222" t="s">
        <v>34</v>
      </c>
      <c r="M237" s="222" t="s">
        <v>34</v>
      </c>
      <c r="N237" s="222" t="s">
        <v>35</v>
      </c>
      <c r="O237" s="265" t="s">
        <v>1391</v>
      </c>
      <c r="P237" s="224" t="s">
        <v>34</v>
      </c>
      <c r="Q237" s="225" t="s">
        <v>35</v>
      </c>
      <c r="R237" s="226" t="s">
        <v>1416</v>
      </c>
      <c r="S237" s="228" t="s">
        <v>1304</v>
      </c>
      <c r="T237" s="226" t="str">
        <f>IFERROR(VLOOKUP(INDEX([5]Validation!$O$20:$R$23, MATCH($R237,[5]Validation!$M$20:$M$23,0),MATCH(J237,[5]Validation!$O$18:$R$18,0)),v.IPCC.risk,2,FALSE), "")</f>
        <v>Low</v>
      </c>
      <c r="U237" s="226" t="str">
        <f>IFERROR(VLOOKUP(INDEX([5]Validation!$O$20:$R$23, MATCH($R237,[5]Validation!$M$20:$M$23,0),MATCH(K237,[5]Validation!$O$18:$R$18,0)),v.IPCC.risk,2,FALSE), "")</f>
        <v>Low</v>
      </c>
      <c r="V237" s="226" t="str">
        <f>IFERROR(VLOOKUP(INDEX([5]Validation!$O$20:$R$23, MATCH($R237,[5]Validation!$M$20:$M$23,0),MATCH(L237,[5]Validation!$O$18:$R$18,0)),v.IPCC.risk,2,FALSE), "")</f>
        <v>Low</v>
      </c>
      <c r="W237" s="226" t="str">
        <f>IFERROR(VLOOKUP(INDEX([5]Validation!$O$20:$R$23, MATCH($R237,[5]Validation!$M$20:$M$23,0),MATCH(M237,[5]Validation!$O$18:$R$18,0)),v.IPCC.risk,2,FALSE), "")</f>
        <v>Low</v>
      </c>
      <c r="X237" s="226" t="str">
        <f>IFERROR(VLOOKUP(INDEX([5]Validation!$O$20:$R$23, MATCH($R237,[5]Validation!$M$20:$M$23,0),MATCH(N237,[5]Validation!$O$18:$R$18,0)),v.IPCC.risk,2,FALSE), "")</f>
        <v>Moderate</v>
      </c>
      <c r="Y237" s="226" t="s">
        <v>479</v>
      </c>
      <c r="Z237" s="228" t="s">
        <v>1305</v>
      </c>
      <c r="AA237" s="226" t="s">
        <v>43</v>
      </c>
      <c r="AB237" s="228" t="s">
        <v>1306</v>
      </c>
    </row>
    <row r="238" spans="1:28" ht="21" customHeight="1" x14ac:dyDescent="0.25">
      <c r="A238" s="217" t="s">
        <v>1417</v>
      </c>
      <c r="B238" s="220" t="s">
        <v>174</v>
      </c>
      <c r="C238" s="219" t="s">
        <v>550</v>
      </c>
      <c r="D238" s="219" t="s">
        <v>90</v>
      </c>
      <c r="E238" s="219" t="s">
        <v>1418</v>
      </c>
      <c r="F238" s="219" t="s">
        <v>31</v>
      </c>
      <c r="G238" s="220" t="s">
        <v>1419</v>
      </c>
      <c r="H238" s="221" t="s">
        <v>1420</v>
      </c>
      <c r="I238" s="221" t="s">
        <v>1032</v>
      </c>
      <c r="J238" s="222" t="s">
        <v>34</v>
      </c>
      <c r="K238" s="222" t="s">
        <v>35</v>
      </c>
      <c r="L238" s="222" t="s">
        <v>35</v>
      </c>
      <c r="M238" s="222" t="s">
        <v>35</v>
      </c>
      <c r="N238" s="222" t="s">
        <v>35</v>
      </c>
      <c r="O238" s="223" t="s">
        <v>1421</v>
      </c>
      <c r="P238" s="224" t="s">
        <v>35</v>
      </c>
      <c r="Q238" s="225" t="s">
        <v>122</v>
      </c>
      <c r="R238" s="226" t="str">
        <f>IFERROR(VLOOKUP(INDEX([4]Validation!$O$11:$R$14, MATCH($Q238,[4]Validation!$M$11:$M$14,0),MATCH($P238,[4]Validation!$O$9:$R$9,0)),[4]Validation!$F$10:$G$25,2,FALSE), "")</f>
        <v>Moderate</v>
      </c>
      <c r="S238" s="227" t="s">
        <v>1034</v>
      </c>
      <c r="T238" s="226" t="str">
        <f>IFERROR(VLOOKUP(INDEX([4]Validation!$O$20:$R$23, MATCH($R238,[4]Validation!$M$20:$M$23,0),MATCH(J238,[4]Validation!$O$18:$R$18,0)),v.IPCC.risk,2,FALSE), "")</f>
        <v>Low</v>
      </c>
      <c r="U238" s="226" t="str">
        <f>IFERROR(VLOOKUP(INDEX([4]Validation!$O$20:$R$23, MATCH($R238,[4]Validation!$M$20:$M$23,0),MATCH(K238,[4]Validation!$O$18:$R$18,0)),v.IPCC.risk,2,FALSE), "")</f>
        <v>Moderate</v>
      </c>
      <c r="V238" s="226" t="str">
        <f>IFERROR(VLOOKUP(INDEX([4]Validation!$O$20:$R$23, MATCH($R238,[4]Validation!$M$20:$M$23,0),MATCH(L238,[4]Validation!$O$18:$R$18,0)),v.IPCC.risk,2,FALSE), "")</f>
        <v>Moderate</v>
      </c>
      <c r="W238" s="226" t="str">
        <f>IFERROR(VLOOKUP(INDEX([4]Validation!$O$20:$R$23, MATCH($R238,[4]Validation!$M$20:$M$23,0),MATCH(M238,[4]Validation!$O$18:$R$18,0)),v.IPCC.risk,2,FALSE), "")</f>
        <v>Moderate</v>
      </c>
      <c r="X238" s="226" t="str">
        <f>IFERROR(VLOOKUP(INDEX([4]Validation!$O$20:$R$23, MATCH($R238,[4]Validation!$M$20:$M$23,0),MATCH(N238,[4]Validation!$O$18:$R$18,0)),v.IPCC.risk,2,FALSE), "")</f>
        <v>Moderate</v>
      </c>
      <c r="Y238" s="226" t="s">
        <v>1027</v>
      </c>
      <c r="Z238" s="227"/>
      <c r="AA238" s="226" t="s">
        <v>65</v>
      </c>
      <c r="AB238" s="228"/>
    </row>
    <row r="239" spans="1:28" ht="21" customHeight="1" x14ac:dyDescent="0.25">
      <c r="A239" s="217" t="s">
        <v>1422</v>
      </c>
      <c r="B239" s="218" t="s">
        <v>259</v>
      </c>
      <c r="C239" s="219" t="s">
        <v>693</v>
      </c>
      <c r="D239" s="219" t="s">
        <v>90</v>
      </c>
      <c r="E239" s="219"/>
      <c r="F239" s="219" t="s">
        <v>31</v>
      </c>
      <c r="G239" s="220" t="s">
        <v>1423</v>
      </c>
      <c r="H239" s="221" t="s">
        <v>1424</v>
      </c>
      <c r="I239" s="221" t="s">
        <v>1425</v>
      </c>
      <c r="J239" s="222" t="s">
        <v>34</v>
      </c>
      <c r="K239" s="222" t="s">
        <v>35</v>
      </c>
      <c r="L239" s="222" t="s">
        <v>35</v>
      </c>
      <c r="M239" s="222" t="s">
        <v>35</v>
      </c>
      <c r="N239" s="222" t="s">
        <v>35</v>
      </c>
      <c r="O239" s="223" t="s">
        <v>1426</v>
      </c>
      <c r="P239" s="224" t="s">
        <v>35</v>
      </c>
      <c r="Q239" s="225" t="s">
        <v>122</v>
      </c>
      <c r="R239" s="226" t="str">
        <f>IFERROR(VLOOKUP(INDEX([4]Validation!$O$11:$R$14, MATCH($Q239,[4]Validation!$M$11:$M$14,0),MATCH($P239,[4]Validation!$O$9:$R$9,0)),[4]Validation!$F$10:$G$25,2,FALSE), "")</f>
        <v>Moderate</v>
      </c>
      <c r="S239" s="227" t="s">
        <v>1427</v>
      </c>
      <c r="T239" s="226" t="str">
        <f>IFERROR(VLOOKUP(INDEX([4]Validation!$O$20:$R$23, MATCH($R239,[4]Validation!$M$20:$M$23,0),MATCH(J239,[4]Validation!$O$18:$R$18,0)),v.IPCC.risk,2,FALSE), "")</f>
        <v>Low</v>
      </c>
      <c r="U239" s="226" t="str">
        <f>IFERROR(VLOOKUP(INDEX([4]Validation!$O$20:$R$23, MATCH($R239,[4]Validation!$M$20:$M$23,0),MATCH(K239,[4]Validation!$O$18:$R$18,0)),v.IPCC.risk,2,FALSE), "")</f>
        <v>Moderate</v>
      </c>
      <c r="V239" s="226" t="str">
        <f>IFERROR(VLOOKUP(INDEX([4]Validation!$O$20:$R$23, MATCH($R239,[4]Validation!$M$20:$M$23,0),MATCH(L239,[4]Validation!$O$18:$R$18,0)),v.IPCC.risk,2,FALSE), "")</f>
        <v>Moderate</v>
      </c>
      <c r="W239" s="226" t="str">
        <f>IFERROR(VLOOKUP(INDEX([4]Validation!$O$20:$R$23, MATCH($R239,[4]Validation!$M$20:$M$23,0),MATCH(M239,[4]Validation!$O$18:$R$18,0)),v.IPCC.risk,2,FALSE), "")</f>
        <v>Moderate</v>
      </c>
      <c r="X239" s="226" t="str">
        <f>IFERROR(VLOOKUP(INDEX([4]Validation!$O$20:$R$23, MATCH($R239,[4]Validation!$M$20:$M$23,0),MATCH(N239,[4]Validation!$O$18:$R$18,0)),v.IPCC.risk,2,FALSE), "")</f>
        <v>Moderate</v>
      </c>
      <c r="Y239" s="226" t="s">
        <v>1027</v>
      </c>
      <c r="Z239" s="227"/>
      <c r="AA239" s="226" t="s">
        <v>65</v>
      </c>
      <c r="AB239" s="228"/>
    </row>
    <row r="240" spans="1:28" ht="21" customHeight="1" x14ac:dyDescent="0.25">
      <c r="A240" s="217" t="s">
        <v>1428</v>
      </c>
      <c r="B240" s="220" t="s">
        <v>174</v>
      </c>
      <c r="C240" s="219" t="s">
        <v>779</v>
      </c>
      <c r="D240" s="219" t="s">
        <v>90</v>
      </c>
      <c r="E240" s="219" t="s">
        <v>1418</v>
      </c>
      <c r="F240" s="219" t="s">
        <v>31</v>
      </c>
      <c r="G240" s="220" t="s">
        <v>1429</v>
      </c>
      <c r="H240" s="221" t="s">
        <v>1430</v>
      </c>
      <c r="I240" s="221" t="s">
        <v>949</v>
      </c>
      <c r="J240" s="222" t="s">
        <v>34</v>
      </c>
      <c r="K240" s="222" t="s">
        <v>34</v>
      </c>
      <c r="L240" s="222" t="s">
        <v>34</v>
      </c>
      <c r="M240" s="222" t="s">
        <v>35</v>
      </c>
      <c r="N240" s="222" t="s">
        <v>35</v>
      </c>
      <c r="O240" s="223" t="s">
        <v>1431</v>
      </c>
      <c r="P240" s="224" t="s">
        <v>35</v>
      </c>
      <c r="Q240" s="225" t="s">
        <v>122</v>
      </c>
      <c r="R240" s="226" t="str">
        <f>IFERROR(VLOOKUP(INDEX([4]Validation!$O$11:$R$14, MATCH($Q240,[4]Validation!$M$11:$M$14,0),MATCH($P240,[4]Validation!$O$9:$R$9,0)),[4]Validation!$F$10:$G$25,2,FALSE), "")</f>
        <v>Moderate</v>
      </c>
      <c r="S240" s="227" t="s">
        <v>951</v>
      </c>
      <c r="T240" s="226" t="str">
        <f>IFERROR(VLOOKUP(INDEX([4]Validation!$O$20:$R$23, MATCH($R240,[4]Validation!$M$20:$M$23,0),MATCH(J240,[4]Validation!$O$18:$R$18,0)),v.IPCC.risk,2,FALSE), "")</f>
        <v>Low</v>
      </c>
      <c r="U240" s="226" t="str">
        <f>IFERROR(VLOOKUP(INDEX([4]Validation!$O$20:$R$23, MATCH($R240,[4]Validation!$M$20:$M$23,0),MATCH(K240,[4]Validation!$O$18:$R$18,0)),v.IPCC.risk,2,FALSE), "")</f>
        <v>Low</v>
      </c>
      <c r="V240" s="226" t="str">
        <f>IFERROR(VLOOKUP(INDEX([4]Validation!$O$20:$R$23, MATCH($R240,[4]Validation!$M$20:$M$23,0),MATCH(L240,[4]Validation!$O$18:$R$18,0)),v.IPCC.risk,2,FALSE), "")</f>
        <v>Low</v>
      </c>
      <c r="W240" s="226" t="str">
        <f>IFERROR(VLOOKUP(INDEX([4]Validation!$O$20:$R$23, MATCH($R240,[4]Validation!$M$20:$M$23,0),MATCH(M240,[4]Validation!$O$18:$R$18,0)),v.IPCC.risk,2,FALSE), "")</f>
        <v>Moderate</v>
      </c>
      <c r="X240" s="226" t="str">
        <f>IFERROR(VLOOKUP(INDEX([4]Validation!$O$20:$R$23, MATCH($R240,[4]Validation!$M$20:$M$23,0),MATCH(N240,[4]Validation!$O$18:$R$18,0)),v.IPCC.risk,2,FALSE), "")</f>
        <v>Moderate</v>
      </c>
      <c r="Y240" s="226" t="s">
        <v>1027</v>
      </c>
      <c r="Z240" s="227" t="s">
        <v>1432</v>
      </c>
      <c r="AA240" s="226" t="s">
        <v>65</v>
      </c>
      <c r="AB240" s="228" t="s">
        <v>1433</v>
      </c>
    </row>
    <row r="241" spans="1:28" ht="21" customHeight="1" x14ac:dyDescent="0.25">
      <c r="A241" s="217" t="s">
        <v>1434</v>
      </c>
      <c r="B241" s="218" t="s">
        <v>259</v>
      </c>
      <c r="C241" s="219" t="s">
        <v>151</v>
      </c>
      <c r="D241" s="219" t="s">
        <v>90</v>
      </c>
      <c r="E241" s="219"/>
      <c r="F241" s="219" t="s">
        <v>31</v>
      </c>
      <c r="G241" s="220" t="s">
        <v>1435</v>
      </c>
      <c r="H241" s="221" t="s">
        <v>1436</v>
      </c>
      <c r="I241" s="221" t="s">
        <v>1437</v>
      </c>
      <c r="J241" s="222" t="s">
        <v>34</v>
      </c>
      <c r="K241" s="222" t="s">
        <v>34</v>
      </c>
      <c r="L241" s="222" t="s">
        <v>34</v>
      </c>
      <c r="M241" s="222" t="s">
        <v>35</v>
      </c>
      <c r="N241" s="222" t="s">
        <v>35</v>
      </c>
      <c r="O241" s="223" t="s">
        <v>1438</v>
      </c>
      <c r="P241" s="224" t="s">
        <v>35</v>
      </c>
      <c r="Q241" s="225" t="s">
        <v>122</v>
      </c>
      <c r="R241" s="226" t="str">
        <f>IFERROR(VLOOKUP(INDEX([4]Validation!$O$11:$R$14, MATCH($Q241,[4]Validation!$M$11:$M$14,0),MATCH($P241,[4]Validation!$O$9:$R$9,0)),[4]Validation!$F$10:$G$25,2,FALSE), "")</f>
        <v>Moderate</v>
      </c>
      <c r="S241" s="227" t="s">
        <v>1439</v>
      </c>
      <c r="T241" s="226" t="str">
        <f>IFERROR(VLOOKUP(INDEX([4]Validation!$O$20:$R$23, MATCH($R241,[4]Validation!$M$20:$M$23,0),MATCH(J241,[4]Validation!$O$18:$R$18,0)),v.IPCC.risk,2,FALSE), "")</f>
        <v>Low</v>
      </c>
      <c r="U241" s="226" t="str">
        <f>IFERROR(VLOOKUP(INDEX([4]Validation!$O$20:$R$23, MATCH($R241,[4]Validation!$M$20:$M$23,0),MATCH(K241,[4]Validation!$O$18:$R$18,0)),v.IPCC.risk,2,FALSE), "")</f>
        <v>Low</v>
      </c>
      <c r="V241" s="226" t="str">
        <f>IFERROR(VLOOKUP(INDEX([4]Validation!$O$20:$R$23, MATCH($R241,[4]Validation!$M$20:$M$23,0),MATCH(L241,[4]Validation!$O$18:$R$18,0)),v.IPCC.risk,2,FALSE), "")</f>
        <v>Low</v>
      </c>
      <c r="W241" s="226" t="str">
        <f>IFERROR(VLOOKUP(INDEX([4]Validation!$O$20:$R$23, MATCH($R241,[4]Validation!$M$20:$M$23,0),MATCH(M241,[4]Validation!$O$18:$R$18,0)),v.IPCC.risk,2,FALSE), "")</f>
        <v>Moderate</v>
      </c>
      <c r="X241" s="226" t="str">
        <f>IFERROR(VLOOKUP(INDEX([4]Validation!$O$20:$R$23, MATCH($R241,[4]Validation!$M$20:$M$23,0),MATCH(N241,[4]Validation!$O$18:$R$18,0)),v.IPCC.risk,2,FALSE), "")</f>
        <v>Moderate</v>
      </c>
      <c r="Y241" s="226" t="s">
        <v>1027</v>
      </c>
      <c r="Z241" s="227" t="s">
        <v>1440</v>
      </c>
      <c r="AA241" s="226" t="s">
        <v>65</v>
      </c>
      <c r="AB241" s="228"/>
    </row>
    <row r="242" spans="1:28" ht="21" customHeight="1" x14ac:dyDescent="0.25">
      <c r="A242" s="217" t="s">
        <v>1441</v>
      </c>
      <c r="B242" s="220" t="s">
        <v>174</v>
      </c>
      <c r="C242" s="219" t="s">
        <v>693</v>
      </c>
      <c r="D242" s="219" t="s">
        <v>90</v>
      </c>
      <c r="E242" s="219"/>
      <c r="F242" s="219" t="s">
        <v>31</v>
      </c>
      <c r="G242" s="220" t="s">
        <v>1442</v>
      </c>
      <c r="H242" s="221" t="s">
        <v>1443</v>
      </c>
      <c r="I242" s="221" t="s">
        <v>984</v>
      </c>
      <c r="J242" s="222" t="s">
        <v>34</v>
      </c>
      <c r="K242" s="222" t="s">
        <v>34</v>
      </c>
      <c r="L242" s="222" t="s">
        <v>34</v>
      </c>
      <c r="M242" s="222" t="s">
        <v>35</v>
      </c>
      <c r="N242" s="222" t="s">
        <v>35</v>
      </c>
      <c r="O242" s="223" t="s">
        <v>985</v>
      </c>
      <c r="P242" s="224" t="s">
        <v>34</v>
      </c>
      <c r="Q242" s="225" t="s">
        <v>39</v>
      </c>
      <c r="R242" s="226" t="str">
        <f>IFERROR(VLOOKUP(INDEX([4]Validation!$O$11:$R$14, MATCH($Q242,[4]Validation!$M$11:$M$14,0),MATCH($P242,[4]Validation!$O$9:$R$9,0)),[4]Validation!$F$10:$G$25,2,FALSE), "")</f>
        <v>Moderate</v>
      </c>
      <c r="S242" s="227" t="s">
        <v>1444</v>
      </c>
      <c r="T242" s="226" t="str">
        <f>IFERROR(VLOOKUP(INDEX([4]Validation!$O$20:$R$23, MATCH($R242,[4]Validation!$M$20:$M$23,0),MATCH(J242,[4]Validation!$O$18:$R$18,0)),v.IPCC.risk,2,FALSE), "")</f>
        <v>Low</v>
      </c>
      <c r="U242" s="226" t="str">
        <f>IFERROR(VLOOKUP(INDEX([4]Validation!$O$20:$R$23, MATCH($R242,[4]Validation!$M$20:$M$23,0),MATCH(K242,[4]Validation!$O$18:$R$18,0)),v.IPCC.risk,2,FALSE), "")</f>
        <v>Low</v>
      </c>
      <c r="V242" s="226" t="str">
        <f>IFERROR(VLOOKUP(INDEX([4]Validation!$O$20:$R$23, MATCH($R242,[4]Validation!$M$20:$M$23,0),MATCH(L242,[4]Validation!$O$18:$R$18,0)),v.IPCC.risk,2,FALSE), "")</f>
        <v>Low</v>
      </c>
      <c r="W242" s="226" t="str">
        <f>IFERROR(VLOOKUP(INDEX([4]Validation!$O$20:$R$23, MATCH($R242,[4]Validation!$M$20:$M$23,0),MATCH(M242,[4]Validation!$O$18:$R$18,0)),v.IPCC.risk,2,FALSE), "")</f>
        <v>Moderate</v>
      </c>
      <c r="X242" s="226" t="str">
        <f>IFERROR(VLOOKUP(INDEX([4]Validation!$O$20:$R$23, MATCH($R242,[4]Validation!$M$20:$M$23,0),MATCH(N242,[4]Validation!$O$18:$R$18,0)),v.IPCC.risk,2,FALSE), "")</f>
        <v>Moderate</v>
      </c>
      <c r="Y242" s="226" t="s">
        <v>1027</v>
      </c>
      <c r="Z242" s="227" t="s">
        <v>1440</v>
      </c>
      <c r="AA242" s="226" t="s">
        <v>65</v>
      </c>
      <c r="AB242" s="228"/>
    </row>
    <row r="243" spans="1:28" ht="21" customHeight="1" x14ac:dyDescent="0.25">
      <c r="A243" s="217" t="s">
        <v>1445</v>
      </c>
      <c r="B243" s="229" t="s">
        <v>491</v>
      </c>
      <c r="C243" s="219" t="s">
        <v>693</v>
      </c>
      <c r="D243" s="219" t="s">
        <v>90</v>
      </c>
      <c r="E243" s="219"/>
      <c r="F243" s="219" t="s">
        <v>31</v>
      </c>
      <c r="G243" s="220" t="s">
        <v>1446</v>
      </c>
      <c r="H243" s="221" t="s">
        <v>983</v>
      </c>
      <c r="I243" s="221"/>
      <c r="J243" s="222" t="s">
        <v>34</v>
      </c>
      <c r="K243" s="222" t="s">
        <v>34</v>
      </c>
      <c r="L243" s="222" t="s">
        <v>34</v>
      </c>
      <c r="M243" s="222" t="s">
        <v>35</v>
      </c>
      <c r="N243" s="222" t="s">
        <v>35</v>
      </c>
      <c r="O243" s="223" t="s">
        <v>1447</v>
      </c>
      <c r="P243" s="224" t="s">
        <v>35</v>
      </c>
      <c r="Q243" s="225" t="s">
        <v>122</v>
      </c>
      <c r="R243" s="226" t="str">
        <f>IFERROR(VLOOKUP(INDEX([4]Validation!$O$11:$R$14, MATCH($Q243,[4]Validation!$M$11:$M$14,0),MATCH($P243,[4]Validation!$O$9:$R$9,0)),[4]Validation!$F$10:$G$25,2,FALSE), "")</f>
        <v>Moderate</v>
      </c>
      <c r="S243" s="227" t="s">
        <v>1448</v>
      </c>
      <c r="T243" s="226" t="str">
        <f>IFERROR(VLOOKUP(INDEX([4]Validation!$O$20:$R$23, MATCH($R243,[4]Validation!$M$20:$M$23,0),MATCH(J243,[4]Validation!$O$18:$R$18,0)),v.IPCC.risk,2,FALSE), "")</f>
        <v>Low</v>
      </c>
      <c r="U243" s="226" t="str">
        <f>IFERROR(VLOOKUP(INDEX([4]Validation!$O$20:$R$23, MATCH($R243,[4]Validation!$M$20:$M$23,0),MATCH(K243,[4]Validation!$O$18:$R$18,0)),v.IPCC.risk,2,FALSE), "")</f>
        <v>Low</v>
      </c>
      <c r="V243" s="226" t="str">
        <f>IFERROR(VLOOKUP(INDEX([4]Validation!$O$20:$R$23, MATCH($R243,[4]Validation!$M$20:$M$23,0),MATCH(L243,[4]Validation!$O$18:$R$18,0)),v.IPCC.risk,2,FALSE), "")</f>
        <v>Low</v>
      </c>
      <c r="W243" s="226" t="str">
        <f>IFERROR(VLOOKUP(INDEX([4]Validation!$O$20:$R$23, MATCH($R243,[4]Validation!$M$20:$M$23,0),MATCH(M243,[4]Validation!$O$18:$R$18,0)),v.IPCC.risk,2,FALSE), "")</f>
        <v>Moderate</v>
      </c>
      <c r="X243" s="226" t="str">
        <f>IFERROR(VLOOKUP(INDEX([4]Validation!$O$20:$R$23, MATCH($R243,[4]Validation!$M$20:$M$23,0),MATCH(N243,[4]Validation!$O$18:$R$18,0)),v.IPCC.risk,2,FALSE), "")</f>
        <v>Moderate</v>
      </c>
      <c r="Y243" s="226" t="s">
        <v>1027</v>
      </c>
      <c r="Z243" s="227" t="s">
        <v>1440</v>
      </c>
      <c r="AA243" s="226" t="s">
        <v>65</v>
      </c>
      <c r="AB243" s="228"/>
    </row>
    <row r="244" spans="1:28" ht="21" customHeight="1" x14ac:dyDescent="0.25">
      <c r="A244" s="217" t="s">
        <v>1449</v>
      </c>
      <c r="B244" s="218" t="s">
        <v>497</v>
      </c>
      <c r="C244" s="219" t="s">
        <v>693</v>
      </c>
      <c r="D244" s="219" t="s">
        <v>90</v>
      </c>
      <c r="E244" s="219"/>
      <c r="F244" s="219" t="s">
        <v>31</v>
      </c>
      <c r="G244" s="220" t="s">
        <v>1450</v>
      </c>
      <c r="H244" s="221" t="s">
        <v>1451</v>
      </c>
      <c r="I244" s="221"/>
      <c r="J244" s="222" t="s">
        <v>34</v>
      </c>
      <c r="K244" s="222" t="s">
        <v>34</v>
      </c>
      <c r="L244" s="222" t="s">
        <v>34</v>
      </c>
      <c r="M244" s="222" t="s">
        <v>35</v>
      </c>
      <c r="N244" s="222" t="s">
        <v>35</v>
      </c>
      <c r="O244" s="223" t="s">
        <v>1452</v>
      </c>
      <c r="P244" s="224" t="s">
        <v>35</v>
      </c>
      <c r="Q244" s="225" t="s">
        <v>122</v>
      </c>
      <c r="R244" s="226" t="str">
        <f>IFERROR(VLOOKUP(INDEX([4]Validation!$O$11:$R$14, MATCH($Q244,[4]Validation!$M$11:$M$14,0),MATCH($P244,[4]Validation!$O$9:$R$9,0)),[4]Validation!$F$10:$G$25,2,FALSE), "")</f>
        <v>Moderate</v>
      </c>
      <c r="S244" s="227" t="s">
        <v>1453</v>
      </c>
      <c r="T244" s="226" t="str">
        <f>IFERROR(VLOOKUP(INDEX([4]Validation!$O$20:$R$23, MATCH($R244,[4]Validation!$M$20:$M$23,0),MATCH(J244,[4]Validation!$O$18:$R$18,0)),v.IPCC.risk,2,FALSE), "")</f>
        <v>Low</v>
      </c>
      <c r="U244" s="226" t="str">
        <f>IFERROR(VLOOKUP(INDEX([4]Validation!$O$20:$R$23, MATCH($R244,[4]Validation!$M$20:$M$23,0),MATCH(K244,[4]Validation!$O$18:$R$18,0)),v.IPCC.risk,2,FALSE), "")</f>
        <v>Low</v>
      </c>
      <c r="V244" s="226" t="str">
        <f>IFERROR(VLOOKUP(INDEX([4]Validation!$O$20:$R$23, MATCH($R244,[4]Validation!$M$20:$M$23,0),MATCH(L244,[4]Validation!$O$18:$R$18,0)),v.IPCC.risk,2,FALSE), "")</f>
        <v>Low</v>
      </c>
      <c r="W244" s="226" t="str">
        <f>IFERROR(VLOOKUP(INDEX([4]Validation!$O$20:$R$23, MATCH($R244,[4]Validation!$M$20:$M$23,0),MATCH(M244,[4]Validation!$O$18:$R$18,0)),v.IPCC.risk,2,FALSE), "")</f>
        <v>Moderate</v>
      </c>
      <c r="X244" s="226" t="str">
        <f>IFERROR(VLOOKUP(INDEX([4]Validation!$O$20:$R$23, MATCH($R244,[4]Validation!$M$20:$M$23,0),MATCH(N244,[4]Validation!$O$18:$R$18,0)),v.IPCC.risk,2,FALSE), "")</f>
        <v>Moderate</v>
      </c>
      <c r="Y244" s="226" t="s">
        <v>1027</v>
      </c>
      <c r="Z244" s="227" t="s">
        <v>1440</v>
      </c>
      <c r="AA244" s="226" t="s">
        <v>65</v>
      </c>
      <c r="AB244" s="228"/>
    </row>
    <row r="245" spans="1:28" ht="21" customHeight="1" x14ac:dyDescent="0.25">
      <c r="A245" s="217" t="s">
        <v>1454</v>
      </c>
      <c r="B245" s="220" t="s">
        <v>174</v>
      </c>
      <c r="C245" s="219" t="s">
        <v>632</v>
      </c>
      <c r="D245" s="219" t="s">
        <v>90</v>
      </c>
      <c r="E245" s="219"/>
      <c r="F245" s="219" t="s">
        <v>31</v>
      </c>
      <c r="G245" s="220" t="s">
        <v>1455</v>
      </c>
      <c r="H245" s="221" t="s">
        <v>1456</v>
      </c>
      <c r="I245" s="221"/>
      <c r="J245" s="222" t="s">
        <v>34</v>
      </c>
      <c r="K245" s="222" t="s">
        <v>34</v>
      </c>
      <c r="L245" s="222" t="s">
        <v>34</v>
      </c>
      <c r="M245" s="222" t="s">
        <v>35</v>
      </c>
      <c r="N245" s="222" t="s">
        <v>35</v>
      </c>
      <c r="O245" s="223" t="s">
        <v>1457</v>
      </c>
      <c r="P245" s="224" t="s">
        <v>35</v>
      </c>
      <c r="Q245" s="225" t="s">
        <v>34</v>
      </c>
      <c r="R245" s="226" t="str">
        <f>IFERROR(VLOOKUP(INDEX([4]Validation!$O$11:$R$14, MATCH($Q245,[4]Validation!$M$11:$M$14,0),MATCH($P245,[4]Validation!$O$9:$R$9,0)),[4]Validation!$F$10:$G$25,2,FALSE), "")</f>
        <v>Moderate</v>
      </c>
      <c r="S245" s="227" t="s">
        <v>1458</v>
      </c>
      <c r="T245" s="226" t="str">
        <f>IFERROR(VLOOKUP(INDEX([4]Validation!$O$20:$R$23, MATCH($R245,[4]Validation!$M$20:$M$23,0),MATCH(J245,[4]Validation!$O$18:$R$18,0)),v.IPCC.risk,2,FALSE), "")</f>
        <v>Low</v>
      </c>
      <c r="U245" s="226" t="str">
        <f>IFERROR(VLOOKUP(INDEX([4]Validation!$O$20:$R$23, MATCH($R245,[4]Validation!$M$20:$M$23,0),MATCH(K245,[4]Validation!$O$18:$R$18,0)),v.IPCC.risk,2,FALSE), "")</f>
        <v>Low</v>
      </c>
      <c r="V245" s="226" t="str">
        <f>IFERROR(VLOOKUP(INDEX([4]Validation!$O$20:$R$23, MATCH($R245,[4]Validation!$M$20:$M$23,0),MATCH(L245,[4]Validation!$O$18:$R$18,0)),v.IPCC.risk,2,FALSE), "")</f>
        <v>Low</v>
      </c>
      <c r="W245" s="226" t="str">
        <f>IFERROR(VLOOKUP(INDEX([4]Validation!$O$20:$R$23, MATCH($R245,[4]Validation!$M$20:$M$23,0),MATCH(M245,[4]Validation!$O$18:$R$18,0)),v.IPCC.risk,2,FALSE), "")</f>
        <v>Moderate</v>
      </c>
      <c r="X245" s="226" t="str">
        <f>IFERROR(VLOOKUP(INDEX([4]Validation!$O$20:$R$23, MATCH($R245,[4]Validation!$M$20:$M$23,0),MATCH(N245,[4]Validation!$O$18:$R$18,0)),v.IPCC.risk,2,FALSE), "")</f>
        <v>Moderate</v>
      </c>
      <c r="Y245" s="226" t="s">
        <v>1027</v>
      </c>
      <c r="Z245" s="227" t="s">
        <v>1440</v>
      </c>
      <c r="AA245" s="226" t="s">
        <v>65</v>
      </c>
      <c r="AB245" s="228"/>
    </row>
    <row r="246" spans="1:28" ht="21" customHeight="1" x14ac:dyDescent="0.25">
      <c r="A246" s="217" t="s">
        <v>1459</v>
      </c>
      <c r="B246" s="220" t="s">
        <v>174</v>
      </c>
      <c r="C246" s="219" t="s">
        <v>801</v>
      </c>
      <c r="D246" s="219" t="s">
        <v>90</v>
      </c>
      <c r="E246" s="219"/>
      <c r="F246" s="219" t="s">
        <v>31</v>
      </c>
      <c r="G246" s="220" t="s">
        <v>1460</v>
      </c>
      <c r="H246" s="221" t="s">
        <v>1461</v>
      </c>
      <c r="I246" s="221" t="s">
        <v>1462</v>
      </c>
      <c r="J246" s="222" t="s">
        <v>34</v>
      </c>
      <c r="K246" s="222" t="s">
        <v>34</v>
      </c>
      <c r="L246" s="222" t="s">
        <v>34</v>
      </c>
      <c r="M246" s="222" t="s">
        <v>35</v>
      </c>
      <c r="N246" s="222" t="s">
        <v>35</v>
      </c>
      <c r="O246" s="223" t="s">
        <v>1463</v>
      </c>
      <c r="P246" s="224" t="s">
        <v>35</v>
      </c>
      <c r="Q246" s="225" t="s">
        <v>122</v>
      </c>
      <c r="R246" s="226" t="str">
        <f>IFERROR(VLOOKUP(INDEX([4]Validation!$O$11:$R$14, MATCH($Q246,[4]Validation!$M$11:$M$14,0),MATCH($P246,[4]Validation!$O$9:$R$9,0)),[4]Validation!$F$10:$G$25,2,FALSE), "")</f>
        <v>Moderate</v>
      </c>
      <c r="S246" s="227" t="s">
        <v>1464</v>
      </c>
      <c r="T246" s="226" t="str">
        <f>IFERROR(VLOOKUP(INDEX([4]Validation!$O$20:$R$23, MATCH($R246,[4]Validation!$M$20:$M$23,0),MATCH(J246,[4]Validation!$O$18:$R$18,0)),v.IPCC.risk,2,FALSE), "")</f>
        <v>Low</v>
      </c>
      <c r="U246" s="226" t="str">
        <f>IFERROR(VLOOKUP(INDEX([4]Validation!$O$20:$R$23, MATCH($R246,[4]Validation!$M$20:$M$23,0),MATCH(K246,[4]Validation!$O$18:$R$18,0)),v.IPCC.risk,2,FALSE), "")</f>
        <v>Low</v>
      </c>
      <c r="V246" s="226" t="str">
        <f>IFERROR(VLOOKUP(INDEX([4]Validation!$O$20:$R$23, MATCH($R246,[4]Validation!$M$20:$M$23,0),MATCH(L246,[4]Validation!$O$18:$R$18,0)),v.IPCC.risk,2,FALSE), "")</f>
        <v>Low</v>
      </c>
      <c r="W246" s="226" t="str">
        <f>IFERROR(VLOOKUP(INDEX([4]Validation!$O$20:$R$23, MATCH($R246,[4]Validation!$M$20:$M$23,0),MATCH(M246,[4]Validation!$O$18:$R$18,0)),v.IPCC.risk,2,FALSE), "")</f>
        <v>Moderate</v>
      </c>
      <c r="X246" s="226" t="str">
        <f>IFERROR(VLOOKUP(INDEX([4]Validation!$O$20:$R$23, MATCH($R246,[4]Validation!$M$20:$M$23,0),MATCH(N246,[4]Validation!$O$18:$R$18,0)),v.IPCC.risk,2,FALSE), "")</f>
        <v>Moderate</v>
      </c>
      <c r="Y246" s="226" t="s">
        <v>1027</v>
      </c>
      <c r="Z246" s="227" t="s">
        <v>1440</v>
      </c>
      <c r="AA246" s="226" t="s">
        <v>65</v>
      </c>
      <c r="AB246" s="228"/>
    </row>
    <row r="247" spans="1:28" ht="21" customHeight="1" x14ac:dyDescent="0.25">
      <c r="A247" s="217" t="s">
        <v>1465</v>
      </c>
      <c r="B247" s="218" t="s">
        <v>623</v>
      </c>
      <c r="C247" s="219" t="s">
        <v>89</v>
      </c>
      <c r="D247" s="219" t="s">
        <v>90</v>
      </c>
      <c r="E247" s="219"/>
      <c r="F247" s="219" t="s">
        <v>31</v>
      </c>
      <c r="G247" s="220" t="s">
        <v>1466</v>
      </c>
      <c r="H247" s="221" t="s">
        <v>1467</v>
      </c>
      <c r="I247" s="221"/>
      <c r="J247" s="222" t="s">
        <v>34</v>
      </c>
      <c r="K247" s="222" t="s">
        <v>34</v>
      </c>
      <c r="L247" s="222" t="s">
        <v>34</v>
      </c>
      <c r="M247" s="222" t="s">
        <v>35</v>
      </c>
      <c r="N247" s="222" t="s">
        <v>35</v>
      </c>
      <c r="O247" s="223" t="s">
        <v>1468</v>
      </c>
      <c r="P247" s="224" t="s">
        <v>35</v>
      </c>
      <c r="Q247" s="225" t="s">
        <v>34</v>
      </c>
      <c r="R247" s="226" t="str">
        <f>IFERROR(VLOOKUP(INDEX([4]Validation!$O$11:$R$14, MATCH($Q247,[4]Validation!$M$11:$M$14,0),MATCH($P247,[4]Validation!$O$9:$R$9,0)),[4]Validation!$F$10:$G$25,2,FALSE), "")</f>
        <v>Moderate</v>
      </c>
      <c r="S247" s="227" t="s">
        <v>1469</v>
      </c>
      <c r="T247" s="226" t="str">
        <f>IFERROR(VLOOKUP(INDEX([4]Validation!$O$20:$R$23, MATCH($R247,[4]Validation!$M$20:$M$23,0),MATCH(J247,[4]Validation!$O$18:$R$18,0)),v.IPCC.risk,2,FALSE), "")</f>
        <v>Low</v>
      </c>
      <c r="U247" s="226" t="str">
        <f>IFERROR(VLOOKUP(INDEX([4]Validation!$O$20:$R$23, MATCH($R247,[4]Validation!$M$20:$M$23,0),MATCH(K247,[4]Validation!$O$18:$R$18,0)),v.IPCC.risk,2,FALSE), "")</f>
        <v>Low</v>
      </c>
      <c r="V247" s="226" t="str">
        <f>IFERROR(VLOOKUP(INDEX([4]Validation!$O$20:$R$23, MATCH($R247,[4]Validation!$M$20:$M$23,0),MATCH(L247,[4]Validation!$O$18:$R$18,0)),v.IPCC.risk,2,FALSE), "")</f>
        <v>Low</v>
      </c>
      <c r="W247" s="226" t="str">
        <f>IFERROR(VLOOKUP(INDEX([4]Validation!$O$20:$R$23, MATCH($R247,[4]Validation!$M$20:$M$23,0),MATCH(M247,[4]Validation!$O$18:$R$18,0)),v.IPCC.risk,2,FALSE), "")</f>
        <v>Moderate</v>
      </c>
      <c r="X247" s="226" t="str">
        <f>IFERROR(VLOOKUP(INDEX([4]Validation!$O$20:$R$23, MATCH($R247,[4]Validation!$M$20:$M$23,0),MATCH(N247,[4]Validation!$O$18:$R$18,0)),v.IPCC.risk,2,FALSE), "")</f>
        <v>Moderate</v>
      </c>
      <c r="Y247" s="226" t="s">
        <v>1027</v>
      </c>
      <c r="Z247" s="227" t="s">
        <v>1470</v>
      </c>
      <c r="AA247" s="226" t="s">
        <v>43</v>
      </c>
      <c r="AB247" s="228" t="s">
        <v>1334</v>
      </c>
    </row>
    <row r="248" spans="1:28" ht="21" customHeight="1" x14ac:dyDescent="0.25">
      <c r="A248" s="217" t="s">
        <v>1471</v>
      </c>
      <c r="B248" s="220" t="s">
        <v>174</v>
      </c>
      <c r="C248" s="219" t="s">
        <v>89</v>
      </c>
      <c r="D248" s="219" t="s">
        <v>90</v>
      </c>
      <c r="E248" s="219" t="s">
        <v>1418</v>
      </c>
      <c r="F248" s="219" t="s">
        <v>31</v>
      </c>
      <c r="G248" s="220" t="s">
        <v>1472</v>
      </c>
      <c r="H248" s="221" t="s">
        <v>930</v>
      </c>
      <c r="I248" s="221" t="s">
        <v>1037</v>
      </c>
      <c r="J248" s="222" t="s">
        <v>34</v>
      </c>
      <c r="K248" s="222" t="s">
        <v>34</v>
      </c>
      <c r="L248" s="222" t="s">
        <v>34</v>
      </c>
      <c r="M248" s="222" t="s">
        <v>35</v>
      </c>
      <c r="N248" s="222" t="s">
        <v>36</v>
      </c>
      <c r="O248" s="223" t="s">
        <v>1038</v>
      </c>
      <c r="P248" s="224" t="s">
        <v>1296</v>
      </c>
      <c r="Q248" s="225" t="s">
        <v>36</v>
      </c>
      <c r="R248" s="226" t="str">
        <f>IFERROR(VLOOKUP(INDEX([4]Validation!$O$11:$R$14, MATCH($Q248,[4]Validation!$M$11:$M$14,0),MATCH($P248,[4]Validation!$O$9:$R$9,0)),[4]Validation!$F$10:$G$25,2,FALSE), "")</f>
        <v>Low</v>
      </c>
      <c r="S248" s="227" t="s">
        <v>1473</v>
      </c>
      <c r="T248" s="226" t="str">
        <f>IFERROR(VLOOKUP(INDEX([4]Validation!$O$20:$R$23, MATCH($R248,[4]Validation!$M$20:$M$23,0),MATCH(J248,[4]Validation!$O$18:$R$18,0)),v.IPCC.risk,2,FALSE), "")</f>
        <v>Low</v>
      </c>
      <c r="U248" s="226" t="str">
        <f>IFERROR(VLOOKUP(INDEX([4]Validation!$O$20:$R$23, MATCH($R248,[4]Validation!$M$20:$M$23,0),MATCH(K248,[4]Validation!$O$18:$R$18,0)),v.IPCC.risk,2,FALSE), "")</f>
        <v>Low</v>
      </c>
      <c r="V248" s="226" t="str">
        <f>IFERROR(VLOOKUP(INDEX([4]Validation!$O$20:$R$23, MATCH($R248,[4]Validation!$M$20:$M$23,0),MATCH(L248,[4]Validation!$O$18:$R$18,0)),v.IPCC.risk,2,FALSE), "")</f>
        <v>Low</v>
      </c>
      <c r="W248" s="226" t="str">
        <f>IFERROR(VLOOKUP(INDEX([4]Validation!$O$20:$R$23, MATCH($R248,[4]Validation!$M$20:$M$23,0),MATCH(M248,[4]Validation!$O$18:$R$18,0)),v.IPCC.risk,2,FALSE), "")</f>
        <v>Low</v>
      </c>
      <c r="X248" s="226" t="str">
        <f>IFERROR(VLOOKUP(INDEX([4]Validation!$O$20:$R$23, MATCH($R248,[4]Validation!$M$20:$M$23,0),MATCH(N248,[4]Validation!$O$18:$R$18,0)),v.IPCC.risk,2,FALSE), "")</f>
        <v>Moderate</v>
      </c>
      <c r="Y248" s="226" t="s">
        <v>1027</v>
      </c>
      <c r="Z248" s="227" t="s">
        <v>1474</v>
      </c>
      <c r="AA248" s="226" t="s">
        <v>65</v>
      </c>
      <c r="AB248" s="228"/>
    </row>
    <row r="249" spans="1:28" ht="21" customHeight="1" x14ac:dyDescent="0.25">
      <c r="A249" s="108" t="s">
        <v>1475</v>
      </c>
      <c r="B249" s="112" t="s">
        <v>647</v>
      </c>
      <c r="C249" s="110" t="s">
        <v>58</v>
      </c>
      <c r="D249" s="110" t="s">
        <v>48</v>
      </c>
      <c r="E249" s="110"/>
      <c r="F249" s="110" t="s">
        <v>49</v>
      </c>
      <c r="G249" s="109" t="s">
        <v>1476</v>
      </c>
      <c r="H249" s="111" t="s">
        <v>1477</v>
      </c>
      <c r="I249" s="156" t="s">
        <v>1478</v>
      </c>
      <c r="J249" s="93" t="s">
        <v>34</v>
      </c>
      <c r="K249" s="93" t="s">
        <v>34</v>
      </c>
      <c r="L249" s="93" t="s">
        <v>34</v>
      </c>
      <c r="M249" s="93" t="s">
        <v>34</v>
      </c>
      <c r="N249" s="93" t="s">
        <v>34</v>
      </c>
      <c r="O249" s="132" t="s">
        <v>1479</v>
      </c>
      <c r="P249" s="5" t="s">
        <v>34</v>
      </c>
      <c r="Q249" s="7" t="s">
        <v>34</v>
      </c>
      <c r="R249" s="8" t="str">
        <f>IFERROR(VLOOKUP(INDEX(Validation!$O$11:$R$14, MATCH($Q249,Validation!$M$11:$M$14,0),MATCH($P249,Validation!$O$9:$R$9,0)),Validation!$F$10:$G$25,2,FALSE), "")</f>
        <v>Low</v>
      </c>
      <c r="S249" s="134" t="s">
        <v>1480</v>
      </c>
      <c r="T249" s="8" t="str">
        <f>IFERROR(VLOOKUP(INDEX(Validation!$O$20:$R$23, MATCH($R249,Validation!$M$20:$M$23,0),MATCH(J249,Validation!$O$18:$R$18,0)),v.IPCC.risk,2,FALSE), "")</f>
        <v>Low</v>
      </c>
      <c r="U249" s="8" t="str">
        <f>IFERROR(VLOOKUP(INDEX(Validation!$O$20:$R$23, MATCH($R249,Validation!$M$20:$M$23,0),MATCH(K249,Validation!$O$18:$R$18,0)),v.IPCC.risk,2,FALSE), "")</f>
        <v>Low</v>
      </c>
      <c r="V249" s="8" t="str">
        <f>IFERROR(VLOOKUP(INDEX(Validation!$O$20:$R$23, MATCH($R249,Validation!$M$20:$M$23,0),MATCH(L249,Validation!$O$18:$R$18,0)),v.IPCC.risk,2,FALSE), "")</f>
        <v>Low</v>
      </c>
      <c r="W249" s="8" t="str">
        <f>IFERROR(VLOOKUP(INDEX(Validation!$O$20:$R$23, MATCH($R249,Validation!$M$20:$M$23,0),MATCH(M249,Validation!$O$18:$R$18,0)),v.IPCC.risk,2,FALSE), "")</f>
        <v>Low</v>
      </c>
      <c r="X249" s="8" t="str">
        <f>IFERROR(VLOOKUP(INDEX(Validation!$O$20:$R$23, MATCH($R249,Validation!$M$20:$M$23,0),MATCH(N249,Validation!$O$18:$R$18,0)),v.IPCC.risk,2,FALSE), "")</f>
        <v>Low</v>
      </c>
      <c r="Y249" s="8" t="s">
        <v>84</v>
      </c>
      <c r="Z249" s="134" t="s">
        <v>1481</v>
      </c>
      <c r="AA249" s="8" t="s">
        <v>65</v>
      </c>
      <c r="AB249" s="134" t="s">
        <v>1482</v>
      </c>
    </row>
    <row r="250" spans="1:28" ht="21" customHeight="1" x14ac:dyDescent="0.25">
      <c r="A250" s="108" t="s">
        <v>1483</v>
      </c>
      <c r="B250" s="112" t="s">
        <v>623</v>
      </c>
      <c r="C250" s="110" t="s">
        <v>141</v>
      </c>
      <c r="D250" s="110" t="s">
        <v>48</v>
      </c>
      <c r="E250" s="110"/>
      <c r="F250" s="110" t="s">
        <v>49</v>
      </c>
      <c r="G250" s="109" t="s">
        <v>1484</v>
      </c>
      <c r="H250" s="111" t="s">
        <v>1485</v>
      </c>
      <c r="I250" s="156"/>
      <c r="J250" s="93" t="s">
        <v>34</v>
      </c>
      <c r="K250" s="93" t="s">
        <v>34</v>
      </c>
      <c r="L250" s="93" t="s">
        <v>34</v>
      </c>
      <c r="M250" s="93" t="s">
        <v>34</v>
      </c>
      <c r="N250" s="93" t="s">
        <v>34</v>
      </c>
      <c r="O250" s="132"/>
      <c r="P250" s="5" t="s">
        <v>35</v>
      </c>
      <c r="Q250" s="7" t="s">
        <v>122</v>
      </c>
      <c r="R250" s="8" t="str">
        <f>IFERROR(VLOOKUP(INDEX(Validation!$O$11:$R$14, MATCH($Q250,Validation!$M$11:$M$14,0),MATCH($P250,Validation!$O$9:$R$9,0)),Validation!$F$10:$G$25,2,FALSE), "")</f>
        <v>Moderate</v>
      </c>
      <c r="S250" s="134" t="s">
        <v>1486</v>
      </c>
      <c r="T250" s="8" t="str">
        <f>IFERROR(VLOOKUP(INDEX(Validation!$O$20:$R$23, MATCH($R250,Validation!$M$20:$M$23,0),MATCH(J250,Validation!$O$18:$R$18,0)),v.IPCC.risk,2,FALSE), "")</f>
        <v>Low</v>
      </c>
      <c r="U250" s="8" t="str">
        <f>IFERROR(VLOOKUP(INDEX(Validation!$O$20:$R$23, MATCH($R250,Validation!$M$20:$M$23,0),MATCH(K250,Validation!$O$18:$R$18,0)),v.IPCC.risk,2,FALSE), "")</f>
        <v>Low</v>
      </c>
      <c r="V250" s="8" t="str">
        <f>IFERROR(VLOOKUP(INDEX(Validation!$O$20:$R$23, MATCH($R250,Validation!$M$20:$M$23,0),MATCH(L250,Validation!$O$18:$R$18,0)),v.IPCC.risk,2,FALSE), "")</f>
        <v>Low</v>
      </c>
      <c r="W250" s="8" t="str">
        <f>IFERROR(VLOOKUP(INDEX(Validation!$O$20:$R$23, MATCH($R250,Validation!$M$20:$M$23,0),MATCH(M250,Validation!$O$18:$R$18,0)),v.IPCC.risk,2,FALSE), "")</f>
        <v>Low</v>
      </c>
      <c r="X250" s="8" t="str">
        <f>IFERROR(VLOOKUP(INDEX(Validation!$O$20:$R$23, MATCH($R250,Validation!$M$20:$M$23,0),MATCH(N250,Validation!$O$18:$R$18,0)),v.IPCC.risk,2,FALSE), "")</f>
        <v>Low</v>
      </c>
      <c r="Y250" s="8" t="s">
        <v>84</v>
      </c>
      <c r="Z250" s="134" t="s">
        <v>1100</v>
      </c>
      <c r="AA250" s="8" t="s">
        <v>65</v>
      </c>
      <c r="AB250" s="134" t="s">
        <v>1487</v>
      </c>
    </row>
    <row r="251" spans="1:28" ht="21" customHeight="1" x14ac:dyDescent="0.25">
      <c r="A251" s="190" t="s">
        <v>1488</v>
      </c>
      <c r="B251" s="211" t="s">
        <v>115</v>
      </c>
      <c r="C251" s="192" t="s">
        <v>107</v>
      </c>
      <c r="D251" s="192" t="s">
        <v>29</v>
      </c>
      <c r="E251" s="192" t="s">
        <v>117</v>
      </c>
      <c r="F251" s="192" t="s">
        <v>49</v>
      </c>
      <c r="G251" s="210" t="s">
        <v>1489</v>
      </c>
      <c r="H251" s="193" t="s">
        <v>110</v>
      </c>
      <c r="I251" s="195" t="s">
        <v>120</v>
      </c>
      <c r="J251" s="93" t="s">
        <v>34</v>
      </c>
      <c r="K251" s="93" t="s">
        <v>34</v>
      </c>
      <c r="L251" s="93" t="s">
        <v>34</v>
      </c>
      <c r="M251" s="93" t="s">
        <v>34</v>
      </c>
      <c r="N251" s="93" t="s">
        <v>34</v>
      </c>
      <c r="O251" s="166" t="s">
        <v>1490</v>
      </c>
      <c r="P251" s="5" t="s">
        <v>36</v>
      </c>
      <c r="Q251" s="7" t="s">
        <v>34</v>
      </c>
      <c r="R251" s="8" t="str">
        <f>IFERROR(VLOOKUP(INDEX([3]Validation!$O$11:$R$14, MATCH($Q251,[3]Validation!$M$11:$M$14,0),MATCH($P251,[3]Validation!$O$9:$R$9,0)),[3]Validation!$F$10:$G$25,2,FALSE), "")</f>
        <v>High</v>
      </c>
      <c r="S251" s="177" t="s">
        <v>1491</v>
      </c>
      <c r="T251" s="8"/>
      <c r="U251" s="8" t="str">
        <f>IFERROR(VLOOKUP(INDEX([3]Validation!$O$20:$R$23, MATCH($R251,[3]Validation!$M$20:$M$23,0),MATCH(K251,[3]Validation!$O$18:$R$18,0)),v.IPCC.risk,2,FALSE), "")</f>
        <v>Low</v>
      </c>
      <c r="V251" s="8" t="str">
        <f>IFERROR(VLOOKUP(INDEX([3]Validation!$O$20:$R$23, MATCH($R251,[3]Validation!$M$20:$M$23,0),MATCH(L251,[3]Validation!$O$18:$R$18,0)),v.IPCC.risk,2,FALSE), "")</f>
        <v>Low</v>
      </c>
      <c r="W251" s="8" t="str">
        <f>IFERROR(VLOOKUP(INDEX([3]Validation!$O$20:$R$23, MATCH($R251,[3]Validation!$M$20:$M$23,0),MATCH(M251,[3]Validation!$O$18:$R$18,0)),v.IPCC.risk,2,FALSE), "")</f>
        <v>Low</v>
      </c>
      <c r="X251" s="8" t="str">
        <f>IFERROR(VLOOKUP(INDEX([3]Validation!$O$20:$R$23, MATCH($R251,[3]Validation!$M$20:$M$23,0),MATCH(N251,[3]Validation!$O$18:$R$18,0)),v.IPCC.risk,2,FALSE), "")</f>
        <v>Low</v>
      </c>
      <c r="Y251" s="8" t="s">
        <v>84</v>
      </c>
      <c r="Z251" s="197" t="s">
        <v>113</v>
      </c>
      <c r="AA251" s="190" t="s">
        <v>65</v>
      </c>
      <c r="AB251" s="195" t="s">
        <v>126</v>
      </c>
    </row>
    <row r="252" spans="1:28" ht="21" customHeight="1" x14ac:dyDescent="0.25">
      <c r="A252" s="108" t="s">
        <v>1492</v>
      </c>
      <c r="B252" s="113" t="s">
        <v>268</v>
      </c>
      <c r="C252" s="110" t="s">
        <v>58</v>
      </c>
      <c r="D252" s="110" t="s">
        <v>48</v>
      </c>
      <c r="E252" s="110" t="s">
        <v>1493</v>
      </c>
      <c r="F252" s="110" t="s">
        <v>49</v>
      </c>
      <c r="G252" s="109" t="s">
        <v>1494</v>
      </c>
      <c r="H252" s="111" t="s">
        <v>1495</v>
      </c>
      <c r="I252" s="156"/>
      <c r="J252" s="93" t="s">
        <v>35</v>
      </c>
      <c r="K252" s="93" t="s">
        <v>35</v>
      </c>
      <c r="L252" s="93" t="s">
        <v>35</v>
      </c>
      <c r="M252" s="93" t="s">
        <v>34</v>
      </c>
      <c r="N252" s="93" t="s">
        <v>34</v>
      </c>
      <c r="O252" s="132" t="s">
        <v>1496</v>
      </c>
      <c r="P252" s="5" t="s">
        <v>35</v>
      </c>
      <c r="Q252" s="7" t="s">
        <v>39</v>
      </c>
      <c r="R252" s="8" t="str">
        <f>IFERROR(VLOOKUP(INDEX(Validation!$O$11:$R$14, MATCH($Q252,Validation!$M$11:$M$14,0),MATCH($P252,Validation!$O$9:$R$9,0)),Validation!$F$10:$G$25,2,FALSE), "")</f>
        <v>High</v>
      </c>
      <c r="S252" s="134" t="s">
        <v>1497</v>
      </c>
      <c r="T252" s="8" t="str">
        <f>IFERROR(VLOOKUP(INDEX(Validation!$O$20:$R$23, MATCH($R252,Validation!$M$20:$M$23,0),MATCH(J252,Validation!$O$18:$R$18,0)),v.IPCC.risk,2,FALSE), "")</f>
        <v>Moderate</v>
      </c>
      <c r="U252" s="8" t="str">
        <f>IFERROR(VLOOKUP(INDEX(Validation!$O$20:$R$23, MATCH($R252,Validation!$M$20:$M$23,0),MATCH(K252,Validation!$O$18:$R$18,0)),v.IPCC.risk,2,FALSE), "")</f>
        <v>Moderate</v>
      </c>
      <c r="V252" s="8" t="str">
        <f>IFERROR(VLOOKUP(INDEX(Validation!$O$20:$R$23, MATCH($R252,Validation!$M$20:$M$23,0),MATCH(L252,Validation!$O$18:$R$18,0)),v.IPCC.risk,2,FALSE), "")</f>
        <v>Moderate</v>
      </c>
      <c r="W252" s="8" t="str">
        <f>IFERROR(VLOOKUP(INDEX(Validation!$O$20:$R$23, MATCH($R252,Validation!$M$20:$M$23,0),MATCH(M252,Validation!$O$18:$R$18,0)),v.IPCC.risk,2,FALSE), "")</f>
        <v>Low</v>
      </c>
      <c r="X252" s="8" t="str">
        <f>IFERROR(VLOOKUP(INDEX(Validation!$O$20:$R$23, MATCH($R252,Validation!$M$20:$M$23,0),MATCH(N252,Validation!$O$18:$R$18,0)),v.IPCC.risk,2,FALSE), "")</f>
        <v>Low</v>
      </c>
      <c r="Y252" s="8" t="s">
        <v>35</v>
      </c>
      <c r="Z252" s="155" t="s">
        <v>1498</v>
      </c>
      <c r="AA252" s="8" t="s">
        <v>43</v>
      </c>
      <c r="AB252" s="134" t="s">
        <v>1499</v>
      </c>
    </row>
    <row r="253" spans="1:28" ht="21" customHeight="1" x14ac:dyDescent="0.25">
      <c r="A253" s="108" t="s">
        <v>1500</v>
      </c>
      <c r="B253" s="113" t="s">
        <v>268</v>
      </c>
      <c r="C253" s="110" t="s">
        <v>425</v>
      </c>
      <c r="D253" s="110" t="s">
        <v>48</v>
      </c>
      <c r="E253" s="110"/>
      <c r="F253" s="110" t="s">
        <v>49</v>
      </c>
      <c r="G253" s="109" t="s">
        <v>1501</v>
      </c>
      <c r="H253" s="111" t="s">
        <v>1502</v>
      </c>
      <c r="I253" s="156"/>
      <c r="J253" s="93" t="s">
        <v>34</v>
      </c>
      <c r="K253" s="93" t="s">
        <v>35</v>
      </c>
      <c r="L253" s="93" t="s">
        <v>35</v>
      </c>
      <c r="M253" s="93" t="s">
        <v>34</v>
      </c>
      <c r="N253" s="93" t="s">
        <v>34</v>
      </c>
      <c r="O253" s="132" t="s">
        <v>1503</v>
      </c>
      <c r="P253" s="5" t="s">
        <v>35</v>
      </c>
      <c r="Q253" s="7" t="s">
        <v>34</v>
      </c>
      <c r="R253" s="8" t="str">
        <f>IFERROR(VLOOKUP(INDEX(Validation!$O$11:$R$14, MATCH($Q253,Validation!$M$11:$M$14,0),MATCH($P253,Validation!$O$9:$R$9,0)),Validation!$F$10:$G$25,2,FALSE), "")</f>
        <v>Moderate</v>
      </c>
      <c r="S253" s="134" t="s">
        <v>1504</v>
      </c>
      <c r="T253" s="8" t="str">
        <f>IFERROR(VLOOKUP(INDEX(Validation!$O$20:$R$23, MATCH($R253,Validation!$M$20:$M$23,0),MATCH(J253,Validation!$O$18:$R$18,0)),v.IPCC.risk,2,FALSE), "")</f>
        <v>Low</v>
      </c>
      <c r="U253" s="8" t="str">
        <f>IFERROR(VLOOKUP(INDEX(Validation!$O$20:$R$23, MATCH($R253,Validation!$M$20:$M$23,0),MATCH(K253,Validation!$O$18:$R$18,0)),v.IPCC.risk,2,FALSE), "")</f>
        <v>Moderate</v>
      </c>
      <c r="V253" s="8" t="str">
        <f>IFERROR(VLOOKUP(INDEX(Validation!$O$20:$R$23, MATCH($R253,Validation!$M$20:$M$23,0),MATCH(L253,Validation!$O$18:$R$18,0)),v.IPCC.risk,2,FALSE), "")</f>
        <v>Moderate</v>
      </c>
      <c r="W253" s="8" t="str">
        <f>IFERROR(VLOOKUP(INDEX(Validation!$O$20:$R$23, MATCH($R253,Validation!$M$20:$M$23,0),MATCH(M253,Validation!$O$18:$R$18,0)),v.IPCC.risk,2,FALSE), "")</f>
        <v>Low</v>
      </c>
      <c r="X253" s="8" t="str">
        <f>IFERROR(VLOOKUP(INDEX(Validation!$O$20:$R$23, MATCH($R253,Validation!$M$20:$M$23,0),MATCH(N253,Validation!$O$18:$R$18,0)),v.IPCC.risk,2,FALSE), "")</f>
        <v>Low</v>
      </c>
      <c r="Y253" s="8" t="s">
        <v>35</v>
      </c>
      <c r="Z253" s="134" t="s">
        <v>1505</v>
      </c>
      <c r="AA253" s="8" t="s">
        <v>43</v>
      </c>
      <c r="AB253" s="134" t="s">
        <v>1506</v>
      </c>
    </row>
    <row r="254" spans="1:28" ht="21" customHeight="1" x14ac:dyDescent="0.25">
      <c r="A254" s="108" t="s">
        <v>1507</v>
      </c>
      <c r="B254" s="112" t="s">
        <v>647</v>
      </c>
      <c r="C254" s="110" t="s">
        <v>141</v>
      </c>
      <c r="D254" s="110" t="s">
        <v>48</v>
      </c>
      <c r="E254" s="110"/>
      <c r="F254" s="110" t="s">
        <v>49</v>
      </c>
      <c r="G254" s="109" t="s">
        <v>1508</v>
      </c>
      <c r="H254" s="111" t="s">
        <v>1509</v>
      </c>
      <c r="I254" s="156"/>
      <c r="J254" s="93" t="s">
        <v>34</v>
      </c>
      <c r="K254" s="93" t="s">
        <v>34</v>
      </c>
      <c r="L254" s="93" t="s">
        <v>35</v>
      </c>
      <c r="M254" s="93" t="s">
        <v>35</v>
      </c>
      <c r="N254" s="93" t="s">
        <v>35</v>
      </c>
      <c r="O254" s="132" t="s">
        <v>1510</v>
      </c>
      <c r="P254" s="5" t="s">
        <v>34</v>
      </c>
      <c r="Q254" s="7" t="s">
        <v>36</v>
      </c>
      <c r="R254" s="8" t="str">
        <f>IFERROR(VLOOKUP(INDEX(Validation!$O$11:$R$14, MATCH($Q254,Validation!$M$11:$M$14,0),MATCH($P254,Validation!$O$9:$R$9,0)),Validation!$F$10:$G$25,2,FALSE), "")</f>
        <v>Low</v>
      </c>
      <c r="S254" s="134" t="s">
        <v>1511</v>
      </c>
      <c r="T254" s="8" t="str">
        <f>IFERROR(VLOOKUP(INDEX(Validation!$O$20:$R$23, MATCH($R254,Validation!$M$20:$M$23,0),MATCH(J254,Validation!$O$18:$R$18,0)),v.IPCC.risk,2,FALSE), "")</f>
        <v>Low</v>
      </c>
      <c r="U254" s="8" t="str">
        <f>IFERROR(VLOOKUP(INDEX(Validation!$O$20:$R$23, MATCH($R254,Validation!$M$20:$M$23,0),MATCH(K254,Validation!$O$18:$R$18,0)),v.IPCC.risk,2,FALSE), "")</f>
        <v>Low</v>
      </c>
      <c r="V254" s="8" t="str">
        <f>IFERROR(VLOOKUP(INDEX(Validation!$O$20:$R$23, MATCH($R254,Validation!$M$20:$M$23,0),MATCH(L254,Validation!$O$18:$R$18,0)),v.IPCC.risk,2,FALSE), "")</f>
        <v>Low</v>
      </c>
      <c r="W254" s="8" t="str">
        <f>IFERROR(VLOOKUP(INDEX(Validation!$O$20:$R$23, MATCH($R254,Validation!$M$20:$M$23,0),MATCH(M254,Validation!$O$18:$R$18,0)),v.IPCC.risk,2,FALSE), "")</f>
        <v>Low</v>
      </c>
      <c r="X254" s="8" t="str">
        <f>IFERROR(VLOOKUP(INDEX(Validation!$O$20:$R$23, MATCH($R254,Validation!$M$20:$M$23,0),MATCH(N254,Validation!$O$18:$R$18,0)),v.IPCC.risk,2,FALSE), "")</f>
        <v>Low</v>
      </c>
      <c r="Y254" s="8" t="s">
        <v>35</v>
      </c>
      <c r="Z254" s="134" t="s">
        <v>1512</v>
      </c>
      <c r="AA254" s="8" t="s">
        <v>65</v>
      </c>
      <c r="AB254" s="134" t="s">
        <v>1513</v>
      </c>
    </row>
    <row r="255" spans="1:28" ht="21" customHeight="1" x14ac:dyDescent="0.25">
      <c r="A255" s="108" t="s">
        <v>1514</v>
      </c>
      <c r="B255" s="113" t="s">
        <v>491</v>
      </c>
      <c r="C255" s="110" t="s">
        <v>141</v>
      </c>
      <c r="D255" s="110" t="s">
        <v>48</v>
      </c>
      <c r="E255" s="110"/>
      <c r="F255" s="110" t="s">
        <v>49</v>
      </c>
      <c r="G255" s="109" t="s">
        <v>1515</v>
      </c>
      <c r="H255" s="111" t="s">
        <v>1516</v>
      </c>
      <c r="I255" s="156"/>
      <c r="J255" s="93" t="s">
        <v>34</v>
      </c>
      <c r="K255" s="93" t="s">
        <v>34</v>
      </c>
      <c r="L255" s="93" t="s">
        <v>34</v>
      </c>
      <c r="M255" s="93" t="s">
        <v>34</v>
      </c>
      <c r="N255" s="93" t="s">
        <v>35</v>
      </c>
      <c r="O255" s="132" t="s">
        <v>1517</v>
      </c>
      <c r="P255" s="5" t="s">
        <v>34</v>
      </c>
      <c r="Q255" s="7" t="s">
        <v>122</v>
      </c>
      <c r="R255" s="136" t="str">
        <f>IFERROR(VLOOKUP(INDEX(Validation!$O$11:$R$14, MATCH($Q255,Validation!$M$11:$M$14,0),MATCH($P255,Validation!$O$9:$R$9,0)),Validation!$F$10:$G$25,2,FALSE), "")</f>
        <v>Low</v>
      </c>
      <c r="S255" s="134" t="s">
        <v>1518</v>
      </c>
      <c r="T255" s="8" t="str">
        <f>IFERROR(VLOOKUP(INDEX(Validation!$O$20:$R$23, MATCH($R255,Validation!$M$20:$M$23,0),MATCH(J255,Validation!$O$18:$R$18,0)),v.IPCC.risk,2,FALSE), "")</f>
        <v>Low</v>
      </c>
      <c r="U255" s="8" t="str">
        <f>IFERROR(VLOOKUP(INDEX(Validation!$O$20:$R$23, MATCH($R255,Validation!$M$20:$M$23,0),MATCH(K255,Validation!$O$18:$R$18,0)),v.IPCC.risk,2,FALSE), "")</f>
        <v>Low</v>
      </c>
      <c r="V255" s="8" t="str">
        <f>IFERROR(VLOOKUP(INDEX(Validation!$O$20:$R$23, MATCH($R255,Validation!$M$20:$M$23,0),MATCH(L255,Validation!$O$18:$R$18,0)),v.IPCC.risk,2,FALSE), "")</f>
        <v>Low</v>
      </c>
      <c r="W255" s="8" t="str">
        <f>IFERROR(VLOOKUP(INDEX(Validation!$O$20:$R$23, MATCH($R255,Validation!$M$20:$M$23,0),MATCH(M255,Validation!$O$18:$R$18,0)),v.IPCC.risk,2,FALSE), "")</f>
        <v>Low</v>
      </c>
      <c r="X255" s="8" t="str">
        <f>IFERROR(VLOOKUP(INDEX(Validation!$O$20:$R$23, MATCH($R255,Validation!$M$20:$M$23,0),MATCH(N255,Validation!$O$18:$R$18,0)),v.IPCC.risk,2,FALSE), "")</f>
        <v>Low</v>
      </c>
      <c r="Y255" s="8" t="s">
        <v>35</v>
      </c>
      <c r="Z255" s="134" t="s">
        <v>1519</v>
      </c>
      <c r="AA255" s="8" t="s">
        <v>65</v>
      </c>
      <c r="AB255" s="134" t="s">
        <v>1520</v>
      </c>
    </row>
    <row r="256" spans="1:28" ht="21" customHeight="1" x14ac:dyDescent="0.25">
      <c r="A256" s="217" t="s">
        <v>1521</v>
      </c>
      <c r="B256" s="229" t="s">
        <v>68</v>
      </c>
      <c r="C256" s="219" t="s">
        <v>732</v>
      </c>
      <c r="D256" s="219" t="s">
        <v>90</v>
      </c>
      <c r="E256" s="219"/>
      <c r="F256" s="219" t="s">
        <v>31</v>
      </c>
      <c r="G256" s="220" t="s">
        <v>1522</v>
      </c>
      <c r="H256" s="221"/>
      <c r="I256" s="221"/>
      <c r="J256" s="222" t="s">
        <v>34</v>
      </c>
      <c r="K256" s="222" t="s">
        <v>34</v>
      </c>
      <c r="L256" s="222" t="s">
        <v>34</v>
      </c>
      <c r="M256" s="222" t="s">
        <v>35</v>
      </c>
      <c r="N256" s="222" t="s">
        <v>35</v>
      </c>
      <c r="O256" s="223" t="s">
        <v>1523</v>
      </c>
      <c r="P256" s="224" t="s">
        <v>34</v>
      </c>
      <c r="Q256" s="225" t="s">
        <v>122</v>
      </c>
      <c r="R256" s="226" t="str">
        <f>IFERROR(VLOOKUP(INDEX([4]Validation!$O$11:$R$14, MATCH($Q256,[4]Validation!$M$11:$M$14,0),MATCH($P256,[4]Validation!$O$9:$R$9,0)),[4]Validation!$F$10:$G$25,2,FALSE), "")</f>
        <v>Low</v>
      </c>
      <c r="S256" s="227" t="s">
        <v>1524</v>
      </c>
      <c r="T256" s="226" t="str">
        <f>IFERROR(VLOOKUP(INDEX([4]Validation!$O$20:$R$23, MATCH($R256,[4]Validation!$M$20:$M$23,0),MATCH(J256,[4]Validation!$O$18:$R$18,0)),v.IPCC.risk,2,FALSE), "")</f>
        <v>Low</v>
      </c>
      <c r="U256" s="226" t="str">
        <f>IFERROR(VLOOKUP(INDEX([4]Validation!$O$20:$R$23, MATCH($R256,[4]Validation!$M$20:$M$23,0),MATCH(K256,[4]Validation!$O$18:$R$18,0)),v.IPCC.risk,2,FALSE), "")</f>
        <v>Low</v>
      </c>
      <c r="V256" s="226" t="str">
        <f>IFERROR(VLOOKUP(INDEX([4]Validation!$O$20:$R$23, MATCH($R256,[4]Validation!$M$20:$M$23,0),MATCH(L256,[4]Validation!$O$18:$R$18,0)),v.IPCC.risk,2,FALSE), "")</f>
        <v>Low</v>
      </c>
      <c r="W256" s="226" t="str">
        <f>IFERROR(VLOOKUP(INDEX([4]Validation!$O$20:$R$23, MATCH($R256,[4]Validation!$M$20:$M$23,0),MATCH(M256,[4]Validation!$O$18:$R$18,0)),v.IPCC.risk,2,FALSE), "")</f>
        <v>Low</v>
      </c>
      <c r="X256" s="226" t="str">
        <f>IFERROR(VLOOKUP(INDEX([4]Validation!$O$20:$R$23, MATCH($R256,[4]Validation!$M$20:$M$23,0),MATCH(N256,[4]Validation!$O$18:$R$18,0)),v.IPCC.risk,2,FALSE), "")</f>
        <v>Low</v>
      </c>
      <c r="Y256" s="226" t="s">
        <v>35</v>
      </c>
      <c r="Z256" s="227" t="s">
        <v>1525</v>
      </c>
      <c r="AA256" s="226" t="s">
        <v>65</v>
      </c>
      <c r="AB256" s="228"/>
    </row>
    <row r="257" spans="1:28" ht="21" customHeight="1" x14ac:dyDescent="0.25">
      <c r="A257" s="190" t="s">
        <v>1526</v>
      </c>
      <c r="B257" s="212" t="s">
        <v>579</v>
      </c>
      <c r="C257" s="192" t="s">
        <v>28</v>
      </c>
      <c r="D257" s="192" t="s">
        <v>29</v>
      </c>
      <c r="E257" s="192" t="s">
        <v>532</v>
      </c>
      <c r="F257" s="192" t="s">
        <v>49</v>
      </c>
      <c r="G257" s="210" t="s">
        <v>1527</v>
      </c>
      <c r="H257" s="193" t="s">
        <v>80</v>
      </c>
      <c r="I257" s="195" t="s">
        <v>534</v>
      </c>
      <c r="J257" s="118" t="s">
        <v>34</v>
      </c>
      <c r="K257" s="118" t="s">
        <v>34</v>
      </c>
      <c r="L257" s="118" t="s">
        <v>34</v>
      </c>
      <c r="M257" s="118" t="s">
        <v>34</v>
      </c>
      <c r="N257" s="118" t="s">
        <v>34</v>
      </c>
      <c r="O257" s="171" t="s">
        <v>1528</v>
      </c>
      <c r="P257" s="119" t="s">
        <v>34</v>
      </c>
      <c r="Q257" s="119" t="s">
        <v>122</v>
      </c>
      <c r="R257" s="119" t="str">
        <f>IFERROR(VLOOKUP(INDEX([3]Validation!$O$11:$R$14, MATCH($Q257,[3]Validation!$M$11:$M$14,0),MATCH($P257,[3]Validation!$O$9:$R$9,0)),[3]Validation!$F$10:$G$25,2,FALSE), "")</f>
        <v>Low</v>
      </c>
      <c r="S257" s="176" t="s">
        <v>1529</v>
      </c>
      <c r="T257" s="119" t="str">
        <f>IFERROR(VLOOKUP(INDEX([3]Validation!$O$20:$R$23, MATCH($R257,[3]Validation!$M$20:$M$23,0),MATCH(J257,[3]Validation!$O$18:$R$18,0)),v.IPCC.risk,2,FALSE), "")</f>
        <v>Low</v>
      </c>
      <c r="U257" s="119" t="str">
        <f>IFERROR(VLOOKUP(INDEX([3]Validation!$O$20:$R$23, MATCH($R257,[3]Validation!$M$20:$M$23,0),MATCH(K257,[3]Validation!$O$18:$R$18,0)),v.IPCC.risk,2,FALSE), "")</f>
        <v>Low</v>
      </c>
      <c r="V257" s="119" t="str">
        <f>IFERROR(VLOOKUP(INDEX([3]Validation!$O$20:$R$23, MATCH($R257,[3]Validation!$M$20:$M$23,0),MATCH(L257,[3]Validation!$O$18:$R$18,0)),v.IPCC.risk,2,FALSE), "")</f>
        <v>Low</v>
      </c>
      <c r="W257" s="119" t="str">
        <f>IFERROR(VLOOKUP(INDEX([3]Validation!$O$20:$R$23, MATCH($R257,[3]Validation!$M$20:$M$23,0),MATCH(M257,[3]Validation!$O$18:$R$18,0)),v.IPCC.risk,2,FALSE), "")</f>
        <v>Low</v>
      </c>
      <c r="X257" s="119" t="str">
        <f>IFERROR(VLOOKUP(INDEX([3]Validation!$O$20:$R$23, MATCH($R257,[3]Validation!$M$20:$M$23,0),MATCH(N257,[3]Validation!$O$18:$R$18,0)),v.IPCC.risk,2,FALSE), "")</f>
        <v>Low</v>
      </c>
      <c r="Y257" s="119" t="s">
        <v>35</v>
      </c>
      <c r="Z257" s="197" t="s">
        <v>1530</v>
      </c>
      <c r="AA257" s="190" t="s">
        <v>43</v>
      </c>
      <c r="AB257" s="195" t="s">
        <v>1531</v>
      </c>
    </row>
    <row r="258" spans="1:28" ht="21" customHeight="1" x14ac:dyDescent="0.25">
      <c r="A258" s="190" t="s">
        <v>1532</v>
      </c>
      <c r="B258" s="212" t="s">
        <v>1533</v>
      </c>
      <c r="C258" s="192" t="s">
        <v>28</v>
      </c>
      <c r="D258" s="192" t="s">
        <v>29</v>
      </c>
      <c r="E258" s="192" t="s">
        <v>1534</v>
      </c>
      <c r="F258" s="192" t="s">
        <v>49</v>
      </c>
      <c r="G258" s="210" t="s">
        <v>1535</v>
      </c>
      <c r="H258" s="193" t="s">
        <v>1536</v>
      </c>
      <c r="I258" s="194"/>
      <c r="J258" s="118" t="s">
        <v>34</v>
      </c>
      <c r="K258" s="118" t="s">
        <v>34</v>
      </c>
      <c r="L258" s="118" t="s">
        <v>34</v>
      </c>
      <c r="M258" s="118" t="s">
        <v>34</v>
      </c>
      <c r="N258" s="118" t="s">
        <v>34</v>
      </c>
      <c r="O258" s="171" t="s">
        <v>1537</v>
      </c>
      <c r="P258" s="119" t="s">
        <v>35</v>
      </c>
      <c r="Q258" s="119" t="s">
        <v>1296</v>
      </c>
      <c r="R258" s="119" t="str">
        <f>IFERROR(VLOOKUP(INDEX([3]Validation!$O$11:$R$14, MATCH($Q258,[3]Validation!$M$11:$M$14,0),MATCH($P258,[3]Validation!$O$9:$R$9,0)),[3]Validation!$F$10:$G$25,2,FALSE), "")</f>
        <v>Moderate</v>
      </c>
      <c r="S258" s="176" t="s">
        <v>1538</v>
      </c>
      <c r="T258" s="119" t="str">
        <f>IFERROR(VLOOKUP(INDEX([3]Validation!$O$20:$R$23, MATCH($R258,[3]Validation!$M$20:$M$23,0),MATCH(J258,[3]Validation!$O$18:$R$18,0)),v.IPCC.risk,2,FALSE), "")</f>
        <v>Low</v>
      </c>
      <c r="U258" s="119" t="str">
        <f>IFERROR(VLOOKUP(INDEX([3]Validation!$O$20:$R$23, MATCH($R258,[3]Validation!$M$20:$M$23,0),MATCH(K258,[3]Validation!$O$18:$R$18,0)),v.IPCC.risk,2,FALSE), "")</f>
        <v>Low</v>
      </c>
      <c r="V258" s="119" t="str">
        <f>IFERROR(VLOOKUP(INDEX([3]Validation!$O$20:$R$23, MATCH($R258,[3]Validation!$M$20:$M$23,0),MATCH(L258,[3]Validation!$O$18:$R$18,0)),v.IPCC.risk,2,FALSE), "")</f>
        <v>Low</v>
      </c>
      <c r="W258" s="119" t="str">
        <f>IFERROR(VLOOKUP(INDEX([3]Validation!$O$20:$R$23, MATCH($R258,[3]Validation!$M$20:$M$23,0),MATCH(M258,[3]Validation!$O$18:$R$18,0)),v.IPCC.risk,2,FALSE), "")</f>
        <v>Low</v>
      </c>
      <c r="X258" s="119" t="str">
        <f>IFERROR(VLOOKUP(INDEX([3]Validation!$O$20:$R$23, MATCH($R258,[3]Validation!$M$20:$M$23,0),MATCH(N258,[3]Validation!$O$18:$R$18,0)),v.IPCC.risk,2,FALSE), "")</f>
        <v>Low</v>
      </c>
      <c r="Y258" s="119" t="s">
        <v>35</v>
      </c>
      <c r="Z258" s="197" t="s">
        <v>456</v>
      </c>
      <c r="AA258" s="190" t="s">
        <v>43</v>
      </c>
      <c r="AB258" s="195" t="s">
        <v>44</v>
      </c>
    </row>
    <row r="259" spans="1:28" ht="21" customHeight="1" x14ac:dyDescent="0.25">
      <c r="A259" s="108" t="s">
        <v>1539</v>
      </c>
      <c r="B259" s="109" t="s">
        <v>350</v>
      </c>
      <c r="C259" s="110" t="s">
        <v>141</v>
      </c>
      <c r="D259" s="110" t="s">
        <v>48</v>
      </c>
      <c r="E259" s="110"/>
      <c r="F259" s="110" t="s">
        <v>49</v>
      </c>
      <c r="G259" s="109" t="s">
        <v>1540</v>
      </c>
      <c r="H259" s="111" t="s">
        <v>1541</v>
      </c>
      <c r="I259" s="156" t="s">
        <v>1542</v>
      </c>
      <c r="J259" s="93" t="s">
        <v>34</v>
      </c>
      <c r="K259" s="93" t="s">
        <v>34</v>
      </c>
      <c r="L259" s="93" t="s">
        <v>35</v>
      </c>
      <c r="M259" s="93" t="s">
        <v>34</v>
      </c>
      <c r="N259" s="93" t="s">
        <v>35</v>
      </c>
      <c r="O259" s="132" t="s">
        <v>1543</v>
      </c>
      <c r="P259" s="5" t="s">
        <v>34</v>
      </c>
      <c r="Q259" s="7" t="s">
        <v>36</v>
      </c>
      <c r="R259" s="136" t="str">
        <f>IFERROR(VLOOKUP(INDEX(Validation!$O$11:$R$14, MATCH($Q259,Validation!$M$11:$M$14,0),MATCH($P259,Validation!$O$9:$R$9,0)),Validation!$F$10:$G$25,2,FALSE), "")</f>
        <v>Low</v>
      </c>
      <c r="S259" s="134" t="s">
        <v>1544</v>
      </c>
      <c r="T259" s="8" t="str">
        <f>IFERROR(VLOOKUP(INDEX(Validation!$O$20:$R$23, MATCH($R259,Validation!$M$20:$M$23,0),MATCH(J259,Validation!$O$18:$R$18,0)),v.IPCC.risk,2,FALSE), "")</f>
        <v>Low</v>
      </c>
      <c r="U259" s="8" t="str">
        <f>IFERROR(VLOOKUP(INDEX(Validation!$O$20:$R$23, MATCH($R259,Validation!$M$20:$M$23,0),MATCH(K259,Validation!$O$18:$R$18,0)),v.IPCC.risk,2,FALSE), "")</f>
        <v>Low</v>
      </c>
      <c r="V259" s="8" t="str">
        <f>IFERROR(VLOOKUP(INDEX(Validation!$O$20:$R$23, MATCH($R259,Validation!$M$20:$M$23,0),MATCH(L259,Validation!$O$18:$R$18,0)),v.IPCC.risk,2,FALSE), "")</f>
        <v>Low</v>
      </c>
      <c r="W259" s="8" t="str">
        <f>IFERROR(VLOOKUP(INDEX(Validation!$O$20:$R$23, MATCH($R259,Validation!$M$20:$M$23,0),MATCH(M259,Validation!$O$18:$R$18,0)),v.IPCC.risk,2,FALSE), "")</f>
        <v>Low</v>
      </c>
      <c r="X259" s="8" t="str">
        <f>IFERROR(VLOOKUP(INDEX(Validation!$O$20:$R$23, MATCH($R259,Validation!$M$20:$M$23,0),MATCH(N259,Validation!$O$18:$R$18,0)),v.IPCC.risk,2,FALSE), "")</f>
        <v>Low</v>
      </c>
      <c r="Y259" s="8" t="s">
        <v>35</v>
      </c>
      <c r="Z259" s="134" t="s">
        <v>1545</v>
      </c>
      <c r="AA259" s="8" t="s">
        <v>65</v>
      </c>
      <c r="AB259" s="134" t="s">
        <v>1546</v>
      </c>
    </row>
    <row r="260" spans="1:28" ht="21" customHeight="1" x14ac:dyDescent="0.25">
      <c r="A260" s="108" t="s">
        <v>1547</v>
      </c>
      <c r="B260" s="112" t="s">
        <v>497</v>
      </c>
      <c r="C260" s="110" t="s">
        <v>141</v>
      </c>
      <c r="D260" s="110" t="s">
        <v>48</v>
      </c>
      <c r="E260" s="110"/>
      <c r="F260" s="110" t="s">
        <v>49</v>
      </c>
      <c r="G260" s="109" t="s">
        <v>1548</v>
      </c>
      <c r="H260" s="111" t="s">
        <v>1549</v>
      </c>
      <c r="I260" s="156" t="s">
        <v>1550</v>
      </c>
      <c r="J260" s="93" t="s">
        <v>34</v>
      </c>
      <c r="K260" s="93" t="s">
        <v>34</v>
      </c>
      <c r="L260" s="93" t="s">
        <v>34</v>
      </c>
      <c r="M260" s="93" t="s">
        <v>34</v>
      </c>
      <c r="N260" s="93" t="s">
        <v>34</v>
      </c>
      <c r="O260" s="132" t="s">
        <v>1551</v>
      </c>
      <c r="P260" s="5" t="s">
        <v>35</v>
      </c>
      <c r="Q260" s="7" t="s">
        <v>34</v>
      </c>
      <c r="R260" s="8" t="str">
        <f>IFERROR(VLOOKUP(INDEX(Validation!$O$11:$R$14, MATCH($Q260,Validation!$M$11:$M$14,0),MATCH($P260,Validation!$O$9:$R$9,0)),Validation!$F$10:$G$25,2,FALSE), "")</f>
        <v>Moderate</v>
      </c>
      <c r="S260" s="134" t="s">
        <v>1552</v>
      </c>
      <c r="T260" s="8" t="str">
        <f>IFERROR(VLOOKUP(INDEX(Validation!$O$20:$R$23, MATCH($R260,Validation!$M$20:$M$23,0),MATCH(J260,Validation!$O$18:$R$18,0)),v.IPCC.risk,2,FALSE), "")</f>
        <v>Low</v>
      </c>
      <c r="U260" s="8" t="str">
        <f>IFERROR(VLOOKUP(INDEX(Validation!$O$20:$R$23, MATCH($R260,Validation!$M$20:$M$23,0),MATCH(K260,Validation!$O$18:$R$18,0)),v.IPCC.risk,2,FALSE), "")</f>
        <v>Low</v>
      </c>
      <c r="V260" s="8" t="str">
        <f>IFERROR(VLOOKUP(INDEX(Validation!$O$20:$R$23, MATCH($R260,Validation!$M$20:$M$23,0),MATCH(L260,Validation!$O$18:$R$18,0)),v.IPCC.risk,2,FALSE), "")</f>
        <v>Low</v>
      </c>
      <c r="W260" s="8" t="str">
        <f>IFERROR(VLOOKUP(INDEX(Validation!$O$20:$R$23, MATCH($R260,Validation!$M$20:$M$23,0),MATCH(M260,Validation!$O$18:$R$18,0)),v.IPCC.risk,2,FALSE), "")</f>
        <v>Low</v>
      </c>
      <c r="X260" s="8" t="str">
        <f>IFERROR(VLOOKUP(INDEX(Validation!$O$20:$R$23, MATCH($R260,Validation!$M$20:$M$23,0),MATCH(N260,Validation!$O$18:$R$18,0)),v.IPCC.risk,2,FALSE), "")</f>
        <v>Low</v>
      </c>
      <c r="Y260" s="8" t="s">
        <v>35</v>
      </c>
      <c r="Z260" s="134" t="s">
        <v>1553</v>
      </c>
      <c r="AA260" s="8" t="s">
        <v>65</v>
      </c>
      <c r="AB260" s="134" t="s">
        <v>1554</v>
      </c>
    </row>
    <row r="261" spans="1:28" ht="21" customHeight="1" x14ac:dyDescent="0.25">
      <c r="A261" s="108" t="s">
        <v>1555</v>
      </c>
      <c r="B261" s="112" t="s">
        <v>340</v>
      </c>
      <c r="C261" s="110" t="s">
        <v>425</v>
      </c>
      <c r="D261" s="110" t="s">
        <v>48</v>
      </c>
      <c r="E261" s="110"/>
      <c r="F261" s="110" t="s">
        <v>49</v>
      </c>
      <c r="G261" s="109" t="s">
        <v>1556</v>
      </c>
      <c r="H261" s="111" t="s">
        <v>1557</v>
      </c>
      <c r="I261" s="156"/>
      <c r="J261" s="93" t="s">
        <v>34</v>
      </c>
      <c r="K261" s="93" t="s">
        <v>34</v>
      </c>
      <c r="L261" s="93" t="s">
        <v>34</v>
      </c>
      <c r="M261" s="93" t="s">
        <v>34</v>
      </c>
      <c r="N261" s="93" t="s">
        <v>34</v>
      </c>
      <c r="O261" s="132" t="s">
        <v>1558</v>
      </c>
      <c r="P261" s="5" t="s">
        <v>35</v>
      </c>
      <c r="Q261" s="7" t="s">
        <v>34</v>
      </c>
      <c r="R261" s="8" t="str">
        <f>IFERROR(VLOOKUP(INDEX(Validation!$O$11:$R$14, MATCH($Q261,Validation!$M$11:$M$14,0),MATCH($P261,Validation!$O$9:$R$9,0)),Validation!$F$10:$G$25,2,FALSE), "")</f>
        <v>Moderate</v>
      </c>
      <c r="S261" s="134" t="s">
        <v>1559</v>
      </c>
      <c r="T261" s="8" t="str">
        <f>IFERROR(VLOOKUP(INDEX(Validation!$O$20:$R$23, MATCH($R261,Validation!$M$20:$M$23,0),MATCH(J261,Validation!$O$18:$R$18,0)),v.IPCC.risk,2,FALSE), "")</f>
        <v>Low</v>
      </c>
      <c r="U261" s="8" t="str">
        <f>IFERROR(VLOOKUP(INDEX(Validation!$O$20:$R$23, MATCH($R261,Validation!$M$20:$M$23,0),MATCH(K261,Validation!$O$18:$R$18,0)),v.IPCC.risk,2,FALSE), "")</f>
        <v>Low</v>
      </c>
      <c r="V261" s="8" t="str">
        <f>IFERROR(VLOOKUP(INDEX(Validation!$O$20:$R$23, MATCH($R261,Validation!$M$20:$M$23,0),MATCH(L261,Validation!$O$18:$R$18,0)),v.IPCC.risk,2,FALSE), "")</f>
        <v>Low</v>
      </c>
      <c r="W261" s="8" t="str">
        <f>IFERROR(VLOOKUP(INDEX(Validation!$O$20:$R$23, MATCH($R261,Validation!$M$20:$M$23,0),MATCH(M261,Validation!$O$18:$R$18,0)),v.IPCC.risk,2,FALSE), "")</f>
        <v>Low</v>
      </c>
      <c r="X261" s="8" t="str">
        <f>IFERROR(VLOOKUP(INDEX(Validation!$O$20:$R$23, MATCH($R261,Validation!$M$20:$M$23,0),MATCH(N261,Validation!$O$18:$R$18,0)),v.IPCC.risk,2,FALSE), "")</f>
        <v>Low</v>
      </c>
      <c r="Y261" s="8" t="s">
        <v>35</v>
      </c>
      <c r="Z261" s="134" t="s">
        <v>1560</v>
      </c>
      <c r="AA261" s="8" t="s">
        <v>65</v>
      </c>
      <c r="AB261" s="134"/>
    </row>
    <row r="262" spans="1:28" ht="21" customHeight="1" x14ac:dyDescent="0.25">
      <c r="A262" s="217" t="s">
        <v>1561</v>
      </c>
      <c r="B262" s="218" t="s">
        <v>88</v>
      </c>
      <c r="C262" s="219" t="s">
        <v>928</v>
      </c>
      <c r="D262" s="219" t="s">
        <v>90</v>
      </c>
      <c r="E262" s="219"/>
      <c r="F262" s="219" t="s">
        <v>31</v>
      </c>
      <c r="G262" s="220" t="s">
        <v>1562</v>
      </c>
      <c r="H262" s="221" t="s">
        <v>1562</v>
      </c>
      <c r="I262" s="221"/>
      <c r="J262" s="222" t="s">
        <v>34</v>
      </c>
      <c r="K262" s="222" t="s">
        <v>34</v>
      </c>
      <c r="L262" s="222" t="s">
        <v>34</v>
      </c>
      <c r="M262" s="222" t="s">
        <v>34</v>
      </c>
      <c r="N262" s="222" t="s">
        <v>34</v>
      </c>
      <c r="O262" s="223" t="s">
        <v>1563</v>
      </c>
      <c r="P262" s="224" t="s">
        <v>35</v>
      </c>
      <c r="Q262" s="225" t="s">
        <v>34</v>
      </c>
      <c r="R262" s="226" t="str">
        <f>IFERROR(VLOOKUP(INDEX([4]Validation!$O$11:$R$14, MATCH($Q262,[4]Validation!$M$11:$M$14,0),MATCH($P262,[4]Validation!$O$9:$R$9,0)),[4]Validation!$F$10:$G$25,2,FALSE), "")</f>
        <v>Moderate</v>
      </c>
      <c r="S262" s="227" t="s">
        <v>1564</v>
      </c>
      <c r="T262" s="226" t="str">
        <f>IFERROR(VLOOKUP(INDEX([4]Validation!$O$20:$R$23, MATCH($R262,[4]Validation!$M$20:$M$23,0),MATCH(J262,[4]Validation!$O$18:$R$18,0)),v.IPCC.risk,2,FALSE), "")</f>
        <v>Low</v>
      </c>
      <c r="U262" s="226" t="str">
        <f>IFERROR(VLOOKUP(INDEX([4]Validation!$O$20:$R$23, MATCH($R262,[4]Validation!$M$20:$M$23,0),MATCH(K262,[4]Validation!$O$18:$R$18,0)),v.IPCC.risk,2,FALSE), "")</f>
        <v>Low</v>
      </c>
      <c r="V262" s="226" t="str">
        <f>IFERROR(VLOOKUP(INDEX([4]Validation!$O$20:$R$23, MATCH($R262,[4]Validation!$M$20:$M$23,0),MATCH(L262,[4]Validation!$O$18:$R$18,0)),v.IPCC.risk,2,FALSE), "")</f>
        <v>Low</v>
      </c>
      <c r="W262" s="226" t="str">
        <f>IFERROR(VLOOKUP(INDEX([4]Validation!$O$20:$R$23, MATCH($R262,[4]Validation!$M$20:$M$23,0),MATCH(M262,[4]Validation!$O$18:$R$18,0)),v.IPCC.risk,2,FALSE), "")</f>
        <v>Low</v>
      </c>
      <c r="X262" s="226" t="str">
        <f>IFERROR(VLOOKUP(INDEX([4]Validation!$O$20:$R$23, MATCH($R262,[4]Validation!$M$20:$M$23,0),MATCH(N262,[4]Validation!$O$18:$R$18,0)),v.IPCC.risk,2,FALSE), "")</f>
        <v>Low</v>
      </c>
      <c r="Y262" s="226" t="s">
        <v>35</v>
      </c>
      <c r="Z262" s="227" t="s">
        <v>1565</v>
      </c>
      <c r="AA262" s="226" t="s">
        <v>65</v>
      </c>
      <c r="AB262" s="228"/>
    </row>
    <row r="263" spans="1:28" ht="21" customHeight="1" x14ac:dyDescent="0.25">
      <c r="A263" s="108" t="s">
        <v>1566</v>
      </c>
      <c r="B263" s="113" t="s">
        <v>491</v>
      </c>
      <c r="C263" s="110" t="s">
        <v>47</v>
      </c>
      <c r="D263" s="110" t="s">
        <v>48</v>
      </c>
      <c r="E263" s="110"/>
      <c r="F263" s="110" t="s">
        <v>49</v>
      </c>
      <c r="G263" s="109" t="s">
        <v>1567</v>
      </c>
      <c r="H263" s="111" t="s">
        <v>1568</v>
      </c>
      <c r="I263" s="156"/>
      <c r="J263" s="93" t="s">
        <v>34</v>
      </c>
      <c r="K263" s="93" t="s">
        <v>34</v>
      </c>
      <c r="L263" s="93" t="s">
        <v>35</v>
      </c>
      <c r="M263" s="93" t="s">
        <v>35</v>
      </c>
      <c r="N263" s="93" t="s">
        <v>35</v>
      </c>
      <c r="O263" s="132" t="s">
        <v>1569</v>
      </c>
      <c r="P263" s="5" t="s">
        <v>35</v>
      </c>
      <c r="Q263" s="7" t="s">
        <v>36</v>
      </c>
      <c r="R263" s="8" t="str">
        <f>IFERROR(VLOOKUP(INDEX(Validation!$O$11:$R$14, MATCH($Q263,Validation!$M$11:$M$14,0),MATCH($P263,Validation!$O$9:$R$9,0)),Validation!$F$10:$G$25,2,FALSE), "")</f>
        <v>Low</v>
      </c>
      <c r="S263" s="134" t="s">
        <v>1570</v>
      </c>
      <c r="T263" s="8" t="str">
        <f>IFERROR(VLOOKUP(INDEX(Validation!$O$20:$R$23, MATCH($R263,Validation!$M$20:$M$23,0),MATCH(J263,Validation!$O$18:$R$18,0)),v.IPCC.risk,2,FALSE), "")</f>
        <v>Low</v>
      </c>
      <c r="U263" s="8" t="str">
        <f>IFERROR(VLOOKUP(INDEX(Validation!$O$20:$R$23, MATCH($R263,Validation!$M$20:$M$23,0),MATCH(K263,Validation!$O$18:$R$18,0)),v.IPCC.risk,2,FALSE), "")</f>
        <v>Low</v>
      </c>
      <c r="V263" s="8" t="str">
        <f>IFERROR(VLOOKUP(INDEX(Validation!$O$20:$R$23, MATCH($R263,Validation!$M$20:$M$23,0),MATCH(L263,Validation!$O$18:$R$18,0)),v.IPCC.risk,2,FALSE), "")</f>
        <v>Low</v>
      </c>
      <c r="W263" s="8" t="str">
        <f>IFERROR(VLOOKUP(INDEX(Validation!$O$20:$R$23, MATCH($R263,Validation!$M$20:$M$23,0),MATCH(M263,Validation!$O$18:$R$18,0)),v.IPCC.risk,2,FALSE), "")</f>
        <v>Low</v>
      </c>
      <c r="X263" s="8" t="str">
        <f>IFERROR(VLOOKUP(INDEX(Validation!$O$20:$R$23, MATCH($R263,Validation!$M$20:$M$23,0),MATCH(N263,Validation!$O$18:$R$18,0)),v.IPCC.risk,2,FALSE), "")</f>
        <v>Low</v>
      </c>
      <c r="Y263" s="8" t="s">
        <v>35</v>
      </c>
      <c r="Z263" s="134" t="s">
        <v>1571</v>
      </c>
      <c r="AA263" s="8" t="s">
        <v>43</v>
      </c>
      <c r="AB263" s="134" t="s">
        <v>1572</v>
      </c>
    </row>
    <row r="264" spans="1:28" ht="21" customHeight="1" x14ac:dyDescent="0.25">
      <c r="A264" s="233" t="s">
        <v>1573</v>
      </c>
      <c r="B264" s="251" t="s">
        <v>57</v>
      </c>
      <c r="C264" s="235" t="s">
        <v>107</v>
      </c>
      <c r="D264" s="235" t="s">
        <v>29</v>
      </c>
      <c r="E264" s="235" t="s">
        <v>1046</v>
      </c>
      <c r="F264" s="235" t="s">
        <v>31</v>
      </c>
      <c r="G264" s="236" t="s">
        <v>1574</v>
      </c>
      <c r="H264" s="237" t="s">
        <v>299</v>
      </c>
      <c r="I264" s="238"/>
      <c r="J264" s="222" t="s">
        <v>34</v>
      </c>
      <c r="K264" s="222" t="s">
        <v>34</v>
      </c>
      <c r="L264" s="222" t="s">
        <v>34</v>
      </c>
      <c r="M264" s="222" t="s">
        <v>34</v>
      </c>
      <c r="N264" s="222" t="s">
        <v>34</v>
      </c>
      <c r="O264" s="223" t="s">
        <v>1575</v>
      </c>
      <c r="P264" s="224" t="s">
        <v>36</v>
      </c>
      <c r="Q264" s="225" t="s">
        <v>122</v>
      </c>
      <c r="R264" s="226" t="str">
        <f>IFERROR(VLOOKUP(INDEX([3]Validation!$O$11:$R$14, MATCH($Q264,[3]Validation!$M$11:$M$14,0),MATCH($P264,[3]Validation!$O$9:$R$9,0)),[3]Validation!$F$10:$G$25,2,FALSE), "")</f>
        <v>High</v>
      </c>
      <c r="S264" s="249" t="s">
        <v>1576</v>
      </c>
      <c r="T264" s="226" t="str">
        <f>IFERROR(VLOOKUP(INDEX([3]Validation!$O$20:$R$23, MATCH($R264,[3]Validation!$M$20:$M$23,0),MATCH(J264,[3]Validation!$O$18:$R$18,0)),v.IPCC.risk,2,FALSE), "")</f>
        <v>Low</v>
      </c>
      <c r="U264" s="226" t="str">
        <f>IFERROR(VLOOKUP(INDEX([3]Validation!$O$20:$R$23, MATCH($R264,[3]Validation!$M$20:$M$23,0),MATCH(K264,[3]Validation!$O$18:$R$18,0)),v.IPCC.risk,2,FALSE), "")</f>
        <v>Low</v>
      </c>
      <c r="V264" s="226" t="str">
        <f>IFERROR(VLOOKUP(INDEX([3]Validation!$O$20:$R$23, MATCH($R264,[3]Validation!$M$20:$M$23,0),MATCH(L264,[3]Validation!$O$18:$R$18,0)),v.IPCC.risk,2,FALSE), "")</f>
        <v>Low</v>
      </c>
      <c r="W264" s="226" t="str">
        <f>IFERROR(VLOOKUP(INDEX([3]Validation!$O$20:$R$23, MATCH($R264,[3]Validation!$M$20:$M$23,0),MATCH(M264,[3]Validation!$O$18:$R$18,0)),v.IPCC.risk,2,FALSE), "")</f>
        <v>Low</v>
      </c>
      <c r="X264" s="226" t="str">
        <f>IFERROR(VLOOKUP(INDEX([3]Validation!$O$20:$R$23, MATCH($R264,[3]Validation!$M$20:$M$23,0),MATCH(N264,[3]Validation!$O$18:$R$18,0)),v.IPCC.risk,2,FALSE), "")</f>
        <v>Low</v>
      </c>
      <c r="Y264" s="226" t="s">
        <v>35</v>
      </c>
      <c r="Z264" s="243" t="s">
        <v>1577</v>
      </c>
      <c r="AA264" s="233" t="s">
        <v>43</v>
      </c>
      <c r="AB264" s="244" t="s">
        <v>1578</v>
      </c>
    </row>
    <row r="265" spans="1:28" ht="21" customHeight="1" x14ac:dyDescent="0.25">
      <c r="A265" s="120" t="s">
        <v>1579</v>
      </c>
      <c r="B265" s="160" t="s">
        <v>268</v>
      </c>
      <c r="C265" s="161" t="s">
        <v>779</v>
      </c>
      <c r="D265" s="161" t="s">
        <v>90</v>
      </c>
      <c r="E265" s="161"/>
      <c r="F265" s="161" t="s">
        <v>49</v>
      </c>
      <c r="G265" s="162" t="s">
        <v>1580</v>
      </c>
      <c r="H265" s="163"/>
      <c r="I265" s="163"/>
      <c r="J265" s="164" t="s">
        <v>34</v>
      </c>
      <c r="K265" s="164" t="s">
        <v>35</v>
      </c>
      <c r="L265" s="164" t="s">
        <v>34</v>
      </c>
      <c r="M265" s="164" t="s">
        <v>35</v>
      </c>
      <c r="N265" s="164" t="s">
        <v>34</v>
      </c>
      <c r="O265" s="167" t="s">
        <v>1581</v>
      </c>
      <c r="P265" s="120" t="s">
        <v>35</v>
      </c>
      <c r="Q265" s="120" t="s">
        <v>34</v>
      </c>
      <c r="R265" s="120" t="str">
        <f>IFERROR(VLOOKUP(INDEX([4]Validation!$O$11:$R$14, MATCH($Q265,[4]Validation!$M$11:$M$14,0),MATCH($P265,[4]Validation!$O$9:$R$9,0)),[4]Validation!$F$10:$G$25,2,FALSE), "")</f>
        <v>Moderate</v>
      </c>
      <c r="S265" s="168" t="s">
        <v>1582</v>
      </c>
      <c r="T265" s="129" t="str">
        <f>IFERROR(VLOOKUP(INDEX([4]Validation!$O$20:$R$23, MATCH($R265,[4]Validation!$M$20:$M$23,0),MATCH(J265,[4]Validation!$O$18:$R$18,0)),v.IPCC.risk,2,FALSE), "")</f>
        <v>Low</v>
      </c>
      <c r="U265" s="129" t="str">
        <f>IFERROR(VLOOKUP(INDEX([4]Validation!$O$20:$R$23, MATCH($R265,[4]Validation!$M$20:$M$23,0),MATCH(K265,[4]Validation!$O$18:$R$18,0)),v.IPCC.risk,2,FALSE), "")</f>
        <v>Moderate</v>
      </c>
      <c r="V265" s="129" t="str">
        <f>IFERROR(VLOOKUP(INDEX([4]Validation!$O$20:$R$23, MATCH($R265,[4]Validation!$M$20:$M$23,0),MATCH(L265,[4]Validation!$O$18:$R$18,0)),v.IPCC.risk,2,FALSE), "")</f>
        <v>Low</v>
      </c>
      <c r="W265" s="129" t="str">
        <f>IFERROR(VLOOKUP(INDEX([4]Validation!$O$20:$R$23, MATCH($R265,[4]Validation!$M$20:$M$23,0),MATCH(M265,[4]Validation!$O$18:$R$18,0)),v.IPCC.risk,2,FALSE), "")</f>
        <v>Moderate</v>
      </c>
      <c r="X265" s="129" t="str">
        <f>IFERROR(VLOOKUP(INDEX([4]Validation!$O$20:$R$23, MATCH($R265,[4]Validation!$M$20:$M$23,0),MATCH(N265,[4]Validation!$O$18:$R$18,0)),v.IPCC.risk,2,FALSE), "")</f>
        <v>Low</v>
      </c>
      <c r="Y265" s="129" t="s">
        <v>479</v>
      </c>
      <c r="Z265" s="204" t="s">
        <v>1583</v>
      </c>
      <c r="AA265" s="165" t="s">
        <v>43</v>
      </c>
      <c r="AB265" s="205" t="s">
        <v>1584</v>
      </c>
    </row>
    <row r="266" spans="1:28" ht="21" customHeight="1" x14ac:dyDescent="0.25">
      <c r="A266" s="103" t="s">
        <v>1585</v>
      </c>
      <c r="B266" s="104" t="s">
        <v>27</v>
      </c>
      <c r="C266" s="105" t="s">
        <v>732</v>
      </c>
      <c r="D266" s="105" t="s">
        <v>90</v>
      </c>
      <c r="E266" s="105"/>
      <c r="F266" s="105" t="s">
        <v>49</v>
      </c>
      <c r="G266" s="104" t="s">
        <v>1586</v>
      </c>
      <c r="H266" s="106" t="s">
        <v>1587</v>
      </c>
      <c r="I266" s="106"/>
      <c r="J266" s="93" t="s">
        <v>34</v>
      </c>
      <c r="K266" s="93" t="s">
        <v>34</v>
      </c>
      <c r="L266" s="93" t="s">
        <v>34</v>
      </c>
      <c r="M266" s="93" t="s">
        <v>34</v>
      </c>
      <c r="N266" s="93" t="s">
        <v>34</v>
      </c>
      <c r="O266" s="166" t="s">
        <v>1588</v>
      </c>
      <c r="P266" s="5" t="s">
        <v>34</v>
      </c>
      <c r="Q266" s="7" t="s">
        <v>122</v>
      </c>
      <c r="R266" s="136" t="str">
        <f>IFERROR(VLOOKUP(INDEX([4]Validation!$O$11:$R$14, MATCH($Q266,[4]Validation!$M$11:$M$14,0),MATCH($P266,[4]Validation!$O$9:$R$9,0)),[4]Validation!$F$10:$G$25,2,FALSE), "")</f>
        <v>Low</v>
      </c>
      <c r="S266" s="155" t="s">
        <v>1589</v>
      </c>
      <c r="T266" s="8" t="str">
        <f>IFERROR(VLOOKUP(INDEX([4]Validation!$O$20:$R$23, MATCH($R266,[4]Validation!$M$20:$M$23,0),MATCH(J266,[4]Validation!$O$18:$R$18,0)),v.IPCC.risk,2,FALSE), "")</f>
        <v>Low</v>
      </c>
      <c r="U266" s="8" t="str">
        <f>IFERROR(VLOOKUP(INDEX([4]Validation!$O$20:$R$23, MATCH($R266,[4]Validation!$M$20:$M$23,0),MATCH(K266,[4]Validation!$O$18:$R$18,0)),v.IPCC.risk,2,FALSE), "")</f>
        <v>Low</v>
      </c>
      <c r="V266" s="8" t="str">
        <f>IFERROR(VLOOKUP(INDEX([4]Validation!$O$20:$R$23, MATCH($R266,[4]Validation!$M$20:$M$23,0),MATCH(L266,[4]Validation!$O$18:$R$18,0)),v.IPCC.risk,2,FALSE), "")</f>
        <v>Low</v>
      </c>
      <c r="W266" s="8" t="str">
        <f>IFERROR(VLOOKUP(INDEX([4]Validation!$O$20:$R$23, MATCH($R266,[4]Validation!$M$20:$M$23,0),MATCH(M266,[4]Validation!$O$18:$R$18,0)),v.IPCC.risk,2,FALSE), "")</f>
        <v>Low</v>
      </c>
      <c r="X266" s="8" t="str">
        <f>IFERROR(VLOOKUP(INDEX([4]Validation!$O$20:$R$23, MATCH($R266,[4]Validation!$M$20:$M$23,0),MATCH(N266,[4]Validation!$O$18:$R$18,0)),v.IPCC.risk,2,FALSE), "")</f>
        <v>Low</v>
      </c>
      <c r="Y266" s="8" t="s">
        <v>479</v>
      </c>
      <c r="Z266" s="155" t="s">
        <v>1590</v>
      </c>
      <c r="AA266" s="8" t="s">
        <v>43</v>
      </c>
      <c r="AB266" s="134" t="s">
        <v>1591</v>
      </c>
    </row>
    <row r="267" spans="1:28" ht="21" customHeight="1" x14ac:dyDescent="0.25">
      <c r="A267" s="108" t="s">
        <v>1592</v>
      </c>
      <c r="B267" s="113" t="s">
        <v>491</v>
      </c>
      <c r="C267" s="110" t="s">
        <v>69</v>
      </c>
      <c r="D267" s="110" t="s">
        <v>48</v>
      </c>
      <c r="E267" s="110"/>
      <c r="F267" s="110" t="s">
        <v>49</v>
      </c>
      <c r="G267" s="109" t="s">
        <v>1593</v>
      </c>
      <c r="H267" s="111" t="s">
        <v>1594</v>
      </c>
      <c r="I267" s="156" t="s">
        <v>1595</v>
      </c>
      <c r="J267" s="93" t="s">
        <v>34</v>
      </c>
      <c r="K267" s="93" t="s">
        <v>34</v>
      </c>
      <c r="L267" s="93" t="s">
        <v>34</v>
      </c>
      <c r="M267" s="93" t="s">
        <v>34</v>
      </c>
      <c r="N267" s="93" t="s">
        <v>34</v>
      </c>
      <c r="O267" s="132" t="s">
        <v>1596</v>
      </c>
      <c r="P267" s="5" t="s">
        <v>36</v>
      </c>
      <c r="Q267" s="7" t="s">
        <v>36</v>
      </c>
      <c r="R267" s="8" t="str">
        <f>IFERROR(VLOOKUP(INDEX(Validation!$O$11:$R$14, MATCH($Q267,Validation!$M$11:$M$14,0),MATCH($P267,Validation!$O$9:$R$9,0)),Validation!$F$10:$G$25,2,FALSE), "")</f>
        <v>Moderate</v>
      </c>
      <c r="S267" s="134" t="s">
        <v>1597</v>
      </c>
      <c r="T267" s="8" t="str">
        <f>IFERROR(VLOOKUP(INDEX(Validation!$O$20:$R$23, MATCH($R267,Validation!$M$20:$M$23,0),MATCH(J267,Validation!$O$18:$R$18,0)),v.IPCC.risk,2,FALSE), "")</f>
        <v>Low</v>
      </c>
      <c r="U267" s="8" t="str">
        <f>IFERROR(VLOOKUP(INDEX(Validation!$O$20:$R$23, MATCH($R267,Validation!$M$20:$M$23,0),MATCH(K267,Validation!$O$18:$R$18,0)),v.IPCC.risk,2,FALSE), "")</f>
        <v>Low</v>
      </c>
      <c r="V267" s="8" t="str">
        <f>IFERROR(VLOOKUP(INDEX(Validation!$O$20:$R$23, MATCH($R267,Validation!$M$20:$M$23,0),MATCH(L267,Validation!$O$18:$R$18,0)),v.IPCC.risk,2,FALSE), "")</f>
        <v>Low</v>
      </c>
      <c r="W267" s="8" t="str">
        <f>IFERROR(VLOOKUP(INDEX(Validation!$O$20:$R$23, MATCH($R267,Validation!$M$20:$M$23,0),MATCH(M267,Validation!$O$18:$R$18,0)),v.IPCC.risk,2,FALSE), "")</f>
        <v>Low</v>
      </c>
      <c r="X267" s="8" t="str">
        <f>IFERROR(VLOOKUP(INDEX(Validation!$O$20:$R$23, MATCH($R267,Validation!$M$20:$M$23,0),MATCH(N267,Validation!$O$18:$R$18,0)),v.IPCC.risk,2,FALSE), "")</f>
        <v>Low</v>
      </c>
      <c r="Y267" s="8" t="s">
        <v>479</v>
      </c>
      <c r="Z267" s="134" t="s">
        <v>1598</v>
      </c>
      <c r="AA267" s="8" t="s">
        <v>1599</v>
      </c>
      <c r="AB267" s="134" t="s">
        <v>1600</v>
      </c>
    </row>
    <row r="268" spans="1:28" ht="21" customHeight="1" x14ac:dyDescent="0.25">
      <c r="A268" s="217" t="s">
        <v>1601</v>
      </c>
      <c r="B268" s="218" t="s">
        <v>497</v>
      </c>
      <c r="C268" s="219" t="s">
        <v>550</v>
      </c>
      <c r="D268" s="219" t="s">
        <v>90</v>
      </c>
      <c r="E268" s="219"/>
      <c r="F268" s="219" t="s">
        <v>31</v>
      </c>
      <c r="G268" s="220" t="s">
        <v>1602</v>
      </c>
      <c r="H268" s="221" t="s">
        <v>1603</v>
      </c>
      <c r="I268" s="221"/>
      <c r="J268" s="222" t="s">
        <v>34</v>
      </c>
      <c r="K268" s="222" t="s">
        <v>34</v>
      </c>
      <c r="L268" s="222" t="s">
        <v>34</v>
      </c>
      <c r="M268" s="222" t="s">
        <v>34</v>
      </c>
      <c r="N268" s="222" t="s">
        <v>34</v>
      </c>
      <c r="O268" s="223" t="s">
        <v>1604</v>
      </c>
      <c r="P268" s="224" t="s">
        <v>34</v>
      </c>
      <c r="Q268" s="225" t="s">
        <v>34</v>
      </c>
      <c r="R268" s="226" t="str">
        <f>IFERROR(VLOOKUP(INDEX([4]Validation!$O$11:$R$14, MATCH($Q268,[4]Validation!$M$11:$M$14,0),MATCH($P268,[4]Validation!$O$9:$R$9,0)),[4]Validation!$F$10:$G$25,2,FALSE), "")</f>
        <v>Low</v>
      </c>
      <c r="S268" s="227" t="s">
        <v>1605</v>
      </c>
      <c r="T268" s="226" t="str">
        <f>IFERROR(VLOOKUP(INDEX([4]Validation!$O$20:$R$23, MATCH($R268,[4]Validation!$M$20:$M$23,0),MATCH(J268,[4]Validation!$O$18:$R$18,0)),v.IPCC.risk,2,FALSE), "")</f>
        <v>Low</v>
      </c>
      <c r="U268" s="226" t="str">
        <f>IFERROR(VLOOKUP(INDEX([4]Validation!$O$20:$R$23, MATCH($R268,[4]Validation!$M$20:$M$23,0),MATCH(K268,[4]Validation!$O$18:$R$18,0)),v.IPCC.risk,2,FALSE), "")</f>
        <v>Low</v>
      </c>
      <c r="V268" s="226" t="str">
        <f>IFERROR(VLOOKUP(INDEX([4]Validation!$O$20:$R$23, MATCH($R268,[4]Validation!$M$20:$M$23,0),MATCH(L268,[4]Validation!$O$18:$R$18,0)),v.IPCC.risk,2,FALSE), "")</f>
        <v>Low</v>
      </c>
      <c r="W268" s="226" t="str">
        <f>IFERROR(VLOOKUP(INDEX([4]Validation!$O$20:$R$23, MATCH($R268,[4]Validation!$M$20:$M$23,0),MATCH(M268,[4]Validation!$O$18:$R$18,0)),v.IPCC.risk,2,FALSE), "")</f>
        <v>Low</v>
      </c>
      <c r="X268" s="226" t="str">
        <f>IFERROR(VLOOKUP(INDEX([4]Validation!$O$20:$R$23, MATCH($R268,[4]Validation!$M$20:$M$23,0),MATCH(N268,[4]Validation!$O$18:$R$18,0)),v.IPCC.risk,2,FALSE), "")</f>
        <v>Low</v>
      </c>
      <c r="Y268" s="226" t="s">
        <v>479</v>
      </c>
      <c r="Z268" s="227" t="s">
        <v>1606</v>
      </c>
      <c r="AA268" s="226" t="s">
        <v>65</v>
      </c>
      <c r="AB268" s="228"/>
    </row>
    <row r="269" spans="1:28" ht="21" customHeight="1" x14ac:dyDescent="0.25">
      <c r="A269" s="217" t="s">
        <v>1607</v>
      </c>
      <c r="B269" s="229" t="s">
        <v>276</v>
      </c>
      <c r="C269" s="219" t="s">
        <v>89</v>
      </c>
      <c r="D269" s="219" t="s">
        <v>90</v>
      </c>
      <c r="E269" s="219"/>
      <c r="F269" s="219" t="s">
        <v>31</v>
      </c>
      <c r="G269" s="220" t="s">
        <v>1608</v>
      </c>
      <c r="H269" s="221" t="s">
        <v>1609</v>
      </c>
      <c r="I269" s="221"/>
      <c r="J269" s="222" t="s">
        <v>34</v>
      </c>
      <c r="K269" s="222" t="s">
        <v>34</v>
      </c>
      <c r="L269" s="222" t="s">
        <v>34</v>
      </c>
      <c r="M269" s="222" t="s">
        <v>34</v>
      </c>
      <c r="N269" s="222" t="s">
        <v>34</v>
      </c>
      <c r="O269" s="223" t="s">
        <v>1610</v>
      </c>
      <c r="P269" s="224" t="s">
        <v>35</v>
      </c>
      <c r="Q269" s="225" t="s">
        <v>122</v>
      </c>
      <c r="R269" s="226" t="str">
        <f>IFERROR(VLOOKUP(INDEX([4]Validation!$O$11:$R$14, MATCH($Q269,[4]Validation!$M$11:$M$14,0),MATCH($P269,[4]Validation!$O$9:$R$9,0)),[4]Validation!$F$10:$G$25,2,FALSE), "")</f>
        <v>Moderate</v>
      </c>
      <c r="S269" s="227" t="s">
        <v>1611</v>
      </c>
      <c r="T269" s="226" t="str">
        <f>IFERROR(VLOOKUP(INDEX([4]Validation!$O$20:$R$23, MATCH($R269,[4]Validation!$M$20:$M$23,0),MATCH(J269,[4]Validation!$O$18:$R$18,0)),v.IPCC.risk,2,FALSE), "")</f>
        <v>Low</v>
      </c>
      <c r="U269" s="226" t="str">
        <f>IFERROR(VLOOKUP(INDEX([4]Validation!$O$20:$R$23, MATCH($R269,[4]Validation!$M$20:$M$23,0),MATCH(K269,[4]Validation!$O$18:$R$18,0)),v.IPCC.risk,2,FALSE), "")</f>
        <v>Low</v>
      </c>
      <c r="V269" s="226" t="str">
        <f>IFERROR(VLOOKUP(INDEX([4]Validation!$O$20:$R$23, MATCH($R269,[4]Validation!$M$20:$M$23,0),MATCH(L269,[4]Validation!$O$18:$R$18,0)),v.IPCC.risk,2,FALSE), "")</f>
        <v>Low</v>
      </c>
      <c r="W269" s="226" t="str">
        <f>IFERROR(VLOOKUP(INDEX([4]Validation!$O$20:$R$23, MATCH($R269,[4]Validation!$M$20:$M$23,0),MATCH(M269,[4]Validation!$O$18:$R$18,0)),v.IPCC.risk,2,FALSE), "")</f>
        <v>Low</v>
      </c>
      <c r="X269" s="226" t="str">
        <f>IFERROR(VLOOKUP(INDEX([4]Validation!$O$20:$R$23, MATCH($R269,[4]Validation!$M$20:$M$23,0),MATCH(N269,[4]Validation!$O$18:$R$18,0)),v.IPCC.risk,2,FALSE), "")</f>
        <v>Low</v>
      </c>
      <c r="Y269" s="226" t="s">
        <v>479</v>
      </c>
      <c r="Z269" s="227" t="s">
        <v>1612</v>
      </c>
      <c r="AA269" s="226" t="s">
        <v>65</v>
      </c>
      <c r="AB269" s="228"/>
    </row>
    <row r="270" spans="1:28" ht="21" customHeight="1" x14ac:dyDescent="0.25">
      <c r="A270" s="271" t="s">
        <v>1613</v>
      </c>
      <c r="B270" s="274" t="s">
        <v>350</v>
      </c>
      <c r="C270" s="273" t="s">
        <v>1614</v>
      </c>
      <c r="D270" s="273" t="s">
        <v>444</v>
      </c>
      <c r="E270" s="273"/>
      <c r="F270" s="273" t="s">
        <v>31</v>
      </c>
      <c r="G270" s="274" t="s">
        <v>1615</v>
      </c>
      <c r="H270" s="275"/>
      <c r="I270" s="275"/>
      <c r="J270" s="222" t="s">
        <v>34</v>
      </c>
      <c r="K270" s="222" t="s">
        <v>34</v>
      </c>
      <c r="L270" s="222" t="s">
        <v>34</v>
      </c>
      <c r="M270" s="222" t="s">
        <v>34</v>
      </c>
      <c r="N270" s="222" t="s">
        <v>34</v>
      </c>
      <c r="O270" s="265" t="s">
        <v>1616</v>
      </c>
      <c r="P270" s="224" t="s">
        <v>34</v>
      </c>
      <c r="Q270" s="225" t="s">
        <v>278</v>
      </c>
      <c r="R270" s="226" t="str">
        <f>IFERROR(VLOOKUP(INDEX([5]Validation!$O$11:$R$14, MATCH($Q270,[5]Validation!$M$11:$M$14,0),MATCH($P270,[5]Validation!$O$9:$R$9,0)),[5]Validation!$F$10:$G$25,2,FALSE), "")</f>
        <v>Low</v>
      </c>
      <c r="S270" s="228" t="s">
        <v>1617</v>
      </c>
      <c r="T270" s="226" t="str">
        <f>IFERROR(VLOOKUP(INDEX([5]Validation!$O$20:$R$23, MATCH($R270,[5]Validation!$M$20:$M$23,0),MATCH(J270,[5]Validation!$O$18:$R$18,0)),v.IPCC.risk,2,FALSE), "")</f>
        <v>Low</v>
      </c>
      <c r="U270" s="226" t="str">
        <f>IFERROR(VLOOKUP(INDEX([5]Validation!$O$20:$R$23, MATCH($R270,[5]Validation!$M$20:$M$23,0),MATCH(K270,[5]Validation!$O$18:$R$18,0)),v.IPCC.risk,2,FALSE), "")</f>
        <v>Low</v>
      </c>
      <c r="V270" s="226" t="str">
        <f>IFERROR(VLOOKUP(INDEX([5]Validation!$O$20:$R$23, MATCH($R270,[5]Validation!$M$20:$M$23,0),MATCH(L270,[5]Validation!$O$18:$R$18,0)),v.IPCC.risk,2,FALSE), "")</f>
        <v>Low</v>
      </c>
      <c r="W270" s="226" t="str">
        <f>IFERROR(VLOOKUP(INDEX([5]Validation!$O$20:$R$23, MATCH($R270,[5]Validation!$M$20:$M$23,0),MATCH(M270,[5]Validation!$O$18:$R$18,0)),v.IPCC.risk,2,FALSE), "")</f>
        <v>Low</v>
      </c>
      <c r="X270" s="226" t="str">
        <f>IFERROR(VLOOKUP(INDEX([5]Validation!$O$20:$R$23, MATCH($R270,[5]Validation!$M$20:$M$23,0),MATCH(N270,[5]Validation!$O$18:$R$18,0)),v.IPCC.risk,2,FALSE), "")</f>
        <v>Low</v>
      </c>
      <c r="Y270" s="226" t="s">
        <v>479</v>
      </c>
      <c r="Z270" s="228" t="s">
        <v>1618</v>
      </c>
      <c r="AA270" s="226" t="s">
        <v>65</v>
      </c>
      <c r="AB270" s="228" t="s">
        <v>1619</v>
      </c>
    </row>
    <row r="271" spans="1:28" ht="21" customHeight="1" x14ac:dyDescent="0.25">
      <c r="A271" s="233" t="s">
        <v>1620</v>
      </c>
      <c r="B271" s="250" t="s">
        <v>290</v>
      </c>
      <c r="C271" s="235" t="s">
        <v>116</v>
      </c>
      <c r="D271" s="235" t="s">
        <v>29</v>
      </c>
      <c r="E271" s="235" t="s">
        <v>212</v>
      </c>
      <c r="F271" s="235" t="s">
        <v>31</v>
      </c>
      <c r="G271" s="236" t="s">
        <v>1621</v>
      </c>
      <c r="H271" s="237" t="s">
        <v>110</v>
      </c>
      <c r="I271" s="238" t="s">
        <v>292</v>
      </c>
      <c r="J271" s="222" t="s">
        <v>34</v>
      </c>
      <c r="K271" s="222" t="s">
        <v>34</v>
      </c>
      <c r="L271" s="222" t="s">
        <v>34</v>
      </c>
      <c r="M271" s="222" t="s">
        <v>35</v>
      </c>
      <c r="N271" s="222" t="s">
        <v>35</v>
      </c>
      <c r="O271" s="223" t="s">
        <v>1622</v>
      </c>
      <c r="P271" s="224" t="s">
        <v>34</v>
      </c>
      <c r="Q271" s="225" t="s">
        <v>36</v>
      </c>
      <c r="R271" s="226" t="str">
        <f>IFERROR(VLOOKUP(INDEX([3]Validation!$O$11:$R$14, MATCH($Q271,[3]Validation!$M$11:$M$14,0),MATCH($P271,[3]Validation!$O$9:$R$9,0)),[3]Validation!$F$10:$G$25,2,FALSE), "")</f>
        <v>Low</v>
      </c>
      <c r="S271" s="249" t="s">
        <v>1623</v>
      </c>
      <c r="T271" s="226" t="str">
        <f>IFERROR(VLOOKUP(INDEX([3]Validation!$O$20:$R$23, MATCH($R271,[3]Validation!$M$20:$M$23,0),MATCH(J271,[3]Validation!$O$18:$R$18,0)),v.IPCC.risk,2,FALSE), "")</f>
        <v>Low</v>
      </c>
      <c r="U271" s="226" t="str">
        <f>IFERROR(VLOOKUP(INDEX([3]Validation!$O$20:$R$23, MATCH($R271,[3]Validation!$M$20:$M$23,0),MATCH(K271,[3]Validation!$O$18:$R$18,0)),v.IPCC.risk,2,FALSE), "")</f>
        <v>Low</v>
      </c>
      <c r="V271" s="226" t="str">
        <f>IFERROR(VLOOKUP(INDEX([3]Validation!$O$20:$R$23, MATCH($R271,[3]Validation!$M$20:$M$23,0),MATCH(L271,[3]Validation!$O$18:$R$18,0)),v.IPCC.risk,2,FALSE), "")</f>
        <v>Low</v>
      </c>
      <c r="W271" s="226" t="str">
        <f>IFERROR(VLOOKUP(INDEX([3]Validation!$O$20:$R$23, MATCH($R271,[3]Validation!$M$20:$M$23,0),MATCH(M271,[3]Validation!$O$18:$R$18,0)),v.IPCC.risk,2,FALSE), "")</f>
        <v>Low</v>
      </c>
      <c r="X271" s="226" t="str">
        <f>IFERROR(VLOOKUP(INDEX([3]Validation!$O$20:$R$23, MATCH($R271,[3]Validation!$M$20:$M$23,0),MATCH(N271,[3]Validation!$O$18:$R$18,0)),v.IPCC.risk,2,FALSE), "")</f>
        <v>Low</v>
      </c>
      <c r="Y271" s="226" t="s">
        <v>479</v>
      </c>
      <c r="Z271" s="243" t="s">
        <v>1624</v>
      </c>
      <c r="AA271" s="233" t="s">
        <v>43</v>
      </c>
      <c r="AB271" s="244" t="s">
        <v>44</v>
      </c>
    </row>
    <row r="272" spans="1:28" ht="21" customHeight="1" x14ac:dyDescent="0.25">
      <c r="A272" s="233" t="s">
        <v>1625</v>
      </c>
      <c r="B272" s="248" t="s">
        <v>88</v>
      </c>
      <c r="C272" s="235" t="s">
        <v>107</v>
      </c>
      <c r="D272" s="235" t="s">
        <v>29</v>
      </c>
      <c r="E272" s="235" t="s">
        <v>532</v>
      </c>
      <c r="F272" s="235" t="s">
        <v>31</v>
      </c>
      <c r="G272" s="236" t="s">
        <v>1626</v>
      </c>
      <c r="H272" s="237" t="s">
        <v>299</v>
      </c>
      <c r="I272" s="244" t="s">
        <v>534</v>
      </c>
      <c r="J272" s="222" t="s">
        <v>34</v>
      </c>
      <c r="K272" s="222" t="s">
        <v>34</v>
      </c>
      <c r="L272" s="222" t="s">
        <v>34</v>
      </c>
      <c r="M272" s="222" t="s">
        <v>34</v>
      </c>
      <c r="N272" s="222" t="s">
        <v>34</v>
      </c>
      <c r="O272" s="223" t="s">
        <v>1627</v>
      </c>
      <c r="P272" s="224" t="s">
        <v>35</v>
      </c>
      <c r="Q272" s="225" t="s">
        <v>122</v>
      </c>
      <c r="R272" s="226" t="str">
        <f>IFERROR(VLOOKUP(INDEX([3]Validation!$O$11:$R$14, MATCH($Q272,[3]Validation!$M$11:$M$14,0),MATCH($P272,[3]Validation!$O$9:$R$9,0)),[3]Validation!$F$10:$G$25,2,FALSE), "")</f>
        <v>Moderate</v>
      </c>
      <c r="S272" s="249" t="s">
        <v>1628</v>
      </c>
      <c r="T272" s="226" t="str">
        <f>IFERROR(VLOOKUP(INDEX([3]Validation!$O$20:$R$23, MATCH($R272,[3]Validation!$M$20:$M$23,0),MATCH(J272,[3]Validation!$O$18:$R$18,0)),v.IPCC.risk,2,FALSE), "")</f>
        <v>Low</v>
      </c>
      <c r="U272" s="226" t="str">
        <f>IFERROR(VLOOKUP(INDEX([3]Validation!$O$20:$R$23, MATCH($R272,[3]Validation!$M$20:$M$23,0),MATCH(K272,[3]Validation!$O$18:$R$18,0)),v.IPCC.risk,2,FALSE), "")</f>
        <v>Low</v>
      </c>
      <c r="V272" s="226" t="str">
        <f>IFERROR(VLOOKUP(INDEX([3]Validation!$O$20:$R$23, MATCH($R272,[3]Validation!$M$20:$M$23,0),MATCH(L272,[3]Validation!$O$18:$R$18,0)),v.IPCC.risk,2,FALSE), "")</f>
        <v>Low</v>
      </c>
      <c r="W272" s="226" t="str">
        <f>IFERROR(VLOOKUP(INDEX([3]Validation!$O$20:$R$23, MATCH($R272,[3]Validation!$M$20:$M$23,0),MATCH(M272,[3]Validation!$O$18:$R$18,0)),v.IPCC.risk,2,FALSE), "")</f>
        <v>Low</v>
      </c>
      <c r="X272" s="226" t="str">
        <f>IFERROR(VLOOKUP(INDEX([3]Validation!$O$20:$R$23, MATCH($R272,[3]Validation!$M$20:$M$23,0),MATCH(N272,[3]Validation!$O$18:$R$18,0)),v.IPCC.risk,2,FALSE), "")</f>
        <v>Low</v>
      </c>
      <c r="Y272" s="226" t="s">
        <v>479</v>
      </c>
      <c r="Z272" s="243" t="s">
        <v>987</v>
      </c>
      <c r="AA272" s="233" t="s">
        <v>65</v>
      </c>
      <c r="AB272" s="244" t="s">
        <v>537</v>
      </c>
    </row>
    <row r="273" spans="1:28" ht="21" customHeight="1" x14ac:dyDescent="0.25">
      <c r="A273" s="233" t="s">
        <v>1629</v>
      </c>
      <c r="B273" s="247" t="s">
        <v>615</v>
      </c>
      <c r="C273" s="235" t="s">
        <v>116</v>
      </c>
      <c r="D273" s="235" t="s">
        <v>29</v>
      </c>
      <c r="E273" s="235" t="s">
        <v>185</v>
      </c>
      <c r="F273" s="235" t="s">
        <v>31</v>
      </c>
      <c r="G273" s="236" t="s">
        <v>1630</v>
      </c>
      <c r="H273" s="237" t="s">
        <v>842</v>
      </c>
      <c r="I273" s="238"/>
      <c r="J273" s="222" t="s">
        <v>34</v>
      </c>
      <c r="K273" s="222" t="s">
        <v>34</v>
      </c>
      <c r="L273" s="222" t="s">
        <v>34</v>
      </c>
      <c r="M273" s="222" t="s">
        <v>35</v>
      </c>
      <c r="N273" s="222" t="s">
        <v>35</v>
      </c>
      <c r="O273" s="223"/>
      <c r="P273" s="224" t="s">
        <v>35</v>
      </c>
      <c r="Q273" s="225" t="s">
        <v>36</v>
      </c>
      <c r="R273" s="226" t="str">
        <f>IFERROR(VLOOKUP(INDEX([3]Validation!$O$11:$R$14, MATCH($Q273,[3]Validation!$M$11:$M$14,0),MATCH($P273,[3]Validation!$O$9:$R$9,0)),[3]Validation!$F$10:$G$25,2,FALSE), "")</f>
        <v>Low</v>
      </c>
      <c r="S273" s="249" t="s">
        <v>1631</v>
      </c>
      <c r="T273" s="226" t="str">
        <f>IFERROR(VLOOKUP(INDEX([3]Validation!$O$20:$R$23, MATCH($R273,[3]Validation!$M$20:$M$23,0),MATCH(J273,[3]Validation!$O$18:$R$18,0)),v.IPCC.risk,2,FALSE), "")</f>
        <v>Low</v>
      </c>
      <c r="U273" s="226" t="str">
        <f>IFERROR(VLOOKUP(INDEX([3]Validation!$O$20:$R$23, MATCH($R273,[3]Validation!$M$20:$M$23,0),MATCH(K273,[3]Validation!$O$18:$R$18,0)),v.IPCC.risk,2,FALSE), "")</f>
        <v>Low</v>
      </c>
      <c r="V273" s="226" t="str">
        <f>IFERROR(VLOOKUP(INDEX([3]Validation!$O$20:$R$23, MATCH($R273,[3]Validation!$M$20:$M$23,0),MATCH(L273,[3]Validation!$O$18:$R$18,0)),v.IPCC.risk,2,FALSE), "")</f>
        <v>Low</v>
      </c>
      <c r="W273" s="226" t="str">
        <f>IFERROR(VLOOKUP(INDEX([3]Validation!$O$20:$R$23, MATCH($R273,[3]Validation!$M$20:$M$23,0),MATCH(M273,[3]Validation!$O$18:$R$18,0)),v.IPCC.risk,2,FALSE), "")</f>
        <v>Low</v>
      </c>
      <c r="X273" s="226" t="str">
        <f>IFERROR(VLOOKUP(INDEX([3]Validation!$O$20:$R$23, MATCH($R273,[3]Validation!$M$20:$M$23,0),MATCH(N273,[3]Validation!$O$18:$R$18,0)),v.IPCC.risk,2,FALSE), "")</f>
        <v>Low</v>
      </c>
      <c r="Y273" s="226" t="s">
        <v>479</v>
      </c>
      <c r="Z273" s="243" t="s">
        <v>987</v>
      </c>
      <c r="AA273" s="233" t="s">
        <v>65</v>
      </c>
      <c r="AB273" s="244" t="s">
        <v>613</v>
      </c>
    </row>
    <row r="274" spans="1:28" ht="21" customHeight="1" x14ac:dyDescent="0.25">
      <c r="A274" s="271" t="s">
        <v>1632</v>
      </c>
      <c r="B274" s="279" t="s">
        <v>268</v>
      </c>
      <c r="C274" s="273" t="s">
        <v>1633</v>
      </c>
      <c r="D274" s="273" t="s">
        <v>444</v>
      </c>
      <c r="E274" s="273"/>
      <c r="F274" s="273" t="s">
        <v>31</v>
      </c>
      <c r="G274" s="274" t="s">
        <v>1634</v>
      </c>
      <c r="H274" s="275"/>
      <c r="I274" s="275"/>
      <c r="J274" s="222" t="s">
        <v>34</v>
      </c>
      <c r="K274" s="222" t="s">
        <v>34</v>
      </c>
      <c r="L274" s="222" t="s">
        <v>34</v>
      </c>
      <c r="M274" s="222" t="s">
        <v>34</v>
      </c>
      <c r="N274" s="222" t="s">
        <v>35</v>
      </c>
      <c r="O274" s="265" t="s">
        <v>1635</v>
      </c>
      <c r="P274" s="224" t="s">
        <v>34</v>
      </c>
      <c r="Q274" s="225" t="s">
        <v>278</v>
      </c>
      <c r="R274" s="226" t="str">
        <f>IFERROR(VLOOKUP(INDEX([5]Validation!$O$11:$R$14, MATCH($Q274,[5]Validation!$M$11:$M$14,0),MATCH($P274,[5]Validation!$O$9:$R$9,0)),[5]Validation!$F$10:$G$25,2,FALSE), "")</f>
        <v>Low</v>
      </c>
      <c r="S274" s="228" t="s">
        <v>1636</v>
      </c>
      <c r="T274" s="226" t="str">
        <f>IFERROR(VLOOKUP(INDEX([5]Validation!$O$20:$R$23, MATCH($R274,[5]Validation!$M$20:$M$23,0),MATCH(J274,[5]Validation!$O$18:$R$18,0)),v.IPCC.risk,2,FALSE), "")</f>
        <v>Low</v>
      </c>
      <c r="U274" s="226" t="str">
        <f>IFERROR(VLOOKUP(INDEX([5]Validation!$O$20:$R$23, MATCH($R274,[5]Validation!$M$20:$M$23,0),MATCH(K274,[5]Validation!$O$18:$R$18,0)),v.IPCC.risk,2,FALSE), "")</f>
        <v>Low</v>
      </c>
      <c r="V274" s="226" t="str">
        <f>IFERROR(VLOOKUP(INDEX([5]Validation!$O$20:$R$23, MATCH($R274,[5]Validation!$M$20:$M$23,0),MATCH(L274,[5]Validation!$O$18:$R$18,0)),v.IPCC.risk,2,FALSE), "")</f>
        <v>Low</v>
      </c>
      <c r="W274" s="226" t="str">
        <f>IFERROR(VLOOKUP(INDEX([5]Validation!$O$20:$R$23, MATCH($R274,[5]Validation!$M$20:$M$23,0),MATCH(M274,[5]Validation!$O$18:$R$18,0)),v.IPCC.risk,2,FALSE), "")</f>
        <v>Low</v>
      </c>
      <c r="X274" s="226" t="str">
        <f>IFERROR(VLOOKUP(INDEX([5]Validation!$O$20:$R$23, MATCH($R274,[5]Validation!$M$20:$M$23,0),MATCH(N274,[5]Validation!$O$18:$R$18,0)),v.IPCC.risk,2,FALSE), "")</f>
        <v>Low</v>
      </c>
      <c r="Y274" s="226" t="s">
        <v>479</v>
      </c>
      <c r="Z274" s="228" t="s">
        <v>1637</v>
      </c>
      <c r="AA274" s="226" t="s">
        <v>43</v>
      </c>
      <c r="AB274" s="228" t="s">
        <v>1638</v>
      </c>
    </row>
    <row r="275" spans="1:28" ht="21" customHeight="1" x14ac:dyDescent="0.25">
      <c r="A275" s="271" t="s">
        <v>1639</v>
      </c>
      <c r="B275" s="279" t="s">
        <v>57</v>
      </c>
      <c r="C275" s="273" t="s">
        <v>651</v>
      </c>
      <c r="D275" s="273" t="s">
        <v>444</v>
      </c>
      <c r="E275" s="273"/>
      <c r="F275" s="273" t="s">
        <v>31</v>
      </c>
      <c r="G275" s="274" t="s">
        <v>1640</v>
      </c>
      <c r="H275" s="275"/>
      <c r="I275" s="275"/>
      <c r="J275" s="222" t="s">
        <v>34</v>
      </c>
      <c r="K275" s="222" t="s">
        <v>34</v>
      </c>
      <c r="L275" s="222" t="s">
        <v>34</v>
      </c>
      <c r="M275" s="222" t="s">
        <v>34</v>
      </c>
      <c r="N275" s="222" t="s">
        <v>34</v>
      </c>
      <c r="O275" s="265" t="s">
        <v>1641</v>
      </c>
      <c r="P275" s="224" t="s">
        <v>34</v>
      </c>
      <c r="Q275" s="225" t="s">
        <v>278</v>
      </c>
      <c r="R275" s="226" t="str">
        <f>IFERROR(VLOOKUP(INDEX([5]Validation!$O$11:$R$14, MATCH($Q275,[5]Validation!$M$11:$M$14,0),MATCH($P275,[5]Validation!$O$9:$R$9,0)),[5]Validation!$F$10:$G$25,2,FALSE), "")</f>
        <v>Low</v>
      </c>
      <c r="S275" s="228" t="s">
        <v>1642</v>
      </c>
      <c r="T275" s="226" t="str">
        <f>IFERROR(VLOOKUP(INDEX([5]Validation!$O$20:$R$23, MATCH($R275,[5]Validation!$M$20:$M$23,0),MATCH(J275,[5]Validation!$O$18:$R$18,0)),v.IPCC.risk,2,FALSE), "")</f>
        <v>Low</v>
      </c>
      <c r="U275" s="226" t="str">
        <f>IFERROR(VLOOKUP(INDEX([5]Validation!$O$20:$R$23, MATCH($R275,[5]Validation!$M$20:$M$23,0),MATCH(K275,[5]Validation!$O$18:$R$18,0)),v.IPCC.risk,2,FALSE), "")</f>
        <v>Low</v>
      </c>
      <c r="V275" s="226" t="str">
        <f>IFERROR(VLOOKUP(INDEX([5]Validation!$O$20:$R$23, MATCH($R275,[5]Validation!$M$20:$M$23,0),MATCH(L275,[5]Validation!$O$18:$R$18,0)),v.IPCC.risk,2,FALSE), "")</f>
        <v>Low</v>
      </c>
      <c r="W275" s="226" t="str">
        <f>IFERROR(VLOOKUP(INDEX([5]Validation!$O$20:$R$23, MATCH($R275,[5]Validation!$M$20:$M$23,0),MATCH(M275,[5]Validation!$O$18:$R$18,0)),v.IPCC.risk,2,FALSE), "")</f>
        <v>Low</v>
      </c>
      <c r="X275" s="226" t="str">
        <f>IFERROR(VLOOKUP(INDEX([5]Validation!$O$20:$R$23, MATCH($R275,[5]Validation!$M$20:$M$23,0),MATCH(N275,[5]Validation!$O$18:$R$18,0)),v.IPCC.risk,2,FALSE), "")</f>
        <v>Low</v>
      </c>
      <c r="Y275" s="226" t="s">
        <v>479</v>
      </c>
      <c r="Z275" s="228" t="s">
        <v>1643</v>
      </c>
      <c r="AA275" s="226" t="s">
        <v>43</v>
      </c>
      <c r="AB275" s="228" t="s">
        <v>1644</v>
      </c>
    </row>
    <row r="276" spans="1:28" ht="21" customHeight="1" x14ac:dyDescent="0.25">
      <c r="A276" s="271" t="s">
        <v>1645</v>
      </c>
      <c r="B276" s="279" t="s">
        <v>68</v>
      </c>
      <c r="C276" s="273" t="s">
        <v>651</v>
      </c>
      <c r="D276" s="273" t="s">
        <v>444</v>
      </c>
      <c r="E276" s="273"/>
      <c r="F276" s="273" t="s">
        <v>31</v>
      </c>
      <c r="G276" s="274" t="s">
        <v>1646</v>
      </c>
      <c r="H276" s="275"/>
      <c r="I276" s="275"/>
      <c r="J276" s="222" t="s">
        <v>34</v>
      </c>
      <c r="K276" s="222" t="s">
        <v>34</v>
      </c>
      <c r="L276" s="222" t="s">
        <v>34</v>
      </c>
      <c r="M276" s="222" t="s">
        <v>34</v>
      </c>
      <c r="N276" s="222" t="s">
        <v>34</v>
      </c>
      <c r="O276" s="265" t="s">
        <v>1641</v>
      </c>
      <c r="P276" s="224" t="s">
        <v>34</v>
      </c>
      <c r="Q276" s="225" t="s">
        <v>278</v>
      </c>
      <c r="R276" s="226" t="str">
        <f>IFERROR(VLOOKUP(INDEX([5]Validation!$O$11:$R$14, MATCH($Q276,[5]Validation!$M$11:$M$14,0),MATCH($P276,[5]Validation!$O$9:$R$9,0)),[5]Validation!$F$10:$G$25,2,FALSE), "")</f>
        <v>Low</v>
      </c>
      <c r="S276" s="228" t="s">
        <v>1642</v>
      </c>
      <c r="T276" s="226" t="str">
        <f>IFERROR(VLOOKUP(INDEX([5]Validation!$O$20:$R$23, MATCH($R276,[5]Validation!$M$20:$M$23,0),MATCH(J276,[5]Validation!$O$18:$R$18,0)),v.IPCC.risk,2,FALSE), "")</f>
        <v>Low</v>
      </c>
      <c r="U276" s="226" t="str">
        <f>IFERROR(VLOOKUP(INDEX([5]Validation!$O$20:$R$23, MATCH($R276,[5]Validation!$M$20:$M$23,0),MATCH(K276,[5]Validation!$O$18:$R$18,0)),v.IPCC.risk,2,FALSE), "")</f>
        <v>Low</v>
      </c>
      <c r="V276" s="226" t="str">
        <f>IFERROR(VLOOKUP(INDEX([5]Validation!$O$20:$R$23, MATCH($R276,[5]Validation!$M$20:$M$23,0),MATCH(L276,[5]Validation!$O$18:$R$18,0)),v.IPCC.risk,2,FALSE), "")</f>
        <v>Low</v>
      </c>
      <c r="W276" s="226" t="str">
        <f>IFERROR(VLOOKUP(INDEX([5]Validation!$O$20:$R$23, MATCH($R276,[5]Validation!$M$20:$M$23,0),MATCH(M276,[5]Validation!$O$18:$R$18,0)),v.IPCC.risk,2,FALSE), "")</f>
        <v>Low</v>
      </c>
      <c r="X276" s="226" t="str">
        <f>IFERROR(VLOOKUP(INDEX([5]Validation!$O$20:$R$23, MATCH($R276,[5]Validation!$M$20:$M$23,0),MATCH(N276,[5]Validation!$O$18:$R$18,0)),v.IPCC.risk,2,FALSE), "")</f>
        <v>Low</v>
      </c>
      <c r="Y276" s="226" t="s">
        <v>479</v>
      </c>
      <c r="Z276" s="228" t="s">
        <v>1647</v>
      </c>
      <c r="AA276" s="226" t="s">
        <v>43</v>
      </c>
      <c r="AB276" s="228" t="s">
        <v>1644</v>
      </c>
    </row>
    <row r="277" spans="1:28" ht="21" customHeight="1" x14ac:dyDescent="0.25">
      <c r="A277" s="108" t="s">
        <v>1648</v>
      </c>
      <c r="B277" s="109" t="s">
        <v>27</v>
      </c>
      <c r="C277" s="110" t="s">
        <v>141</v>
      </c>
      <c r="D277" s="110" t="s">
        <v>48</v>
      </c>
      <c r="E277" s="110"/>
      <c r="F277" s="110" t="s">
        <v>49</v>
      </c>
      <c r="G277" s="109" t="s">
        <v>1649</v>
      </c>
      <c r="H277" s="111" t="s">
        <v>1650</v>
      </c>
      <c r="I277" s="156" t="s">
        <v>1651</v>
      </c>
      <c r="J277" s="93" t="s">
        <v>34</v>
      </c>
      <c r="K277" s="93" t="s">
        <v>34</v>
      </c>
      <c r="L277" s="93" t="s">
        <v>35</v>
      </c>
      <c r="M277" s="93" t="s">
        <v>34</v>
      </c>
      <c r="N277" s="93" t="s">
        <v>35</v>
      </c>
      <c r="O277" s="132" t="s">
        <v>1652</v>
      </c>
      <c r="P277" s="5" t="s">
        <v>35</v>
      </c>
      <c r="Q277" s="7" t="s">
        <v>36</v>
      </c>
      <c r="R277" s="136" t="str">
        <f>IFERROR(VLOOKUP(INDEX(Validation!$O$11:$R$14, MATCH($Q277,Validation!$M$11:$M$14,0),MATCH($P277,Validation!$O$9:$R$9,0)),Validation!$F$10:$G$25,2,FALSE), "")</f>
        <v>Low</v>
      </c>
      <c r="S277" s="134" t="s">
        <v>1653</v>
      </c>
      <c r="T277" s="8" t="str">
        <f>IFERROR(VLOOKUP(INDEX(Validation!$O$20:$R$23, MATCH($R277,Validation!$M$20:$M$23,0),MATCH(J277,Validation!$O$18:$R$18,0)),v.IPCC.risk,2,FALSE), "")</f>
        <v>Low</v>
      </c>
      <c r="U277" s="8" t="str">
        <f>IFERROR(VLOOKUP(INDEX(Validation!$O$20:$R$23, MATCH($R277,Validation!$M$20:$M$23,0),MATCH(K277,Validation!$O$18:$R$18,0)),v.IPCC.risk,2,FALSE), "")</f>
        <v>Low</v>
      </c>
      <c r="V277" s="8" t="str">
        <f>IFERROR(VLOOKUP(INDEX(Validation!$O$20:$R$23, MATCH($R277,Validation!$M$20:$M$23,0),MATCH(L277,Validation!$O$18:$R$18,0)),v.IPCC.risk,2,FALSE), "")</f>
        <v>Low</v>
      </c>
      <c r="W277" s="8" t="str">
        <f>IFERROR(VLOOKUP(INDEX(Validation!$O$20:$R$23, MATCH($R277,Validation!$M$20:$M$23,0),MATCH(M277,Validation!$O$18:$R$18,0)),v.IPCC.risk,2,FALSE), "")</f>
        <v>Low</v>
      </c>
      <c r="X277" s="8" t="str">
        <f>IFERROR(VLOOKUP(INDEX(Validation!$O$20:$R$23, MATCH($R277,Validation!$M$20:$M$23,0),MATCH(N277,Validation!$O$18:$R$18,0)),v.IPCC.risk,2,FALSE), "")</f>
        <v>Low</v>
      </c>
      <c r="Y277" s="8" t="s">
        <v>479</v>
      </c>
      <c r="Z277" s="134" t="s">
        <v>1654</v>
      </c>
      <c r="AA277" s="8" t="s">
        <v>43</v>
      </c>
      <c r="AB277" s="134" t="s">
        <v>1655</v>
      </c>
    </row>
    <row r="278" spans="1:28" ht="21" customHeight="1" x14ac:dyDescent="0.25">
      <c r="A278" s="207" t="s">
        <v>1656</v>
      </c>
      <c r="B278" s="208" t="s">
        <v>150</v>
      </c>
      <c r="C278" s="114" t="s">
        <v>224</v>
      </c>
      <c r="D278" s="114" t="s">
        <v>48</v>
      </c>
      <c r="E278" s="114" t="s">
        <v>1657</v>
      </c>
      <c r="F278" s="114" t="s">
        <v>49</v>
      </c>
      <c r="G278" s="115" t="s">
        <v>1658</v>
      </c>
      <c r="H278" s="116" t="s">
        <v>1659</v>
      </c>
      <c r="I278" s="157" t="s">
        <v>1660</v>
      </c>
      <c r="J278" s="100" t="s">
        <v>34</v>
      </c>
      <c r="K278" s="100" t="s">
        <v>34</v>
      </c>
      <c r="L278" s="100" t="s">
        <v>34</v>
      </c>
      <c r="M278" s="100" t="s">
        <v>34</v>
      </c>
      <c r="N278" s="100" t="s">
        <v>34</v>
      </c>
      <c r="O278" s="133" t="s">
        <v>1661</v>
      </c>
      <c r="P278" s="101" t="s">
        <v>36</v>
      </c>
      <c r="Q278" s="174" t="s">
        <v>34</v>
      </c>
      <c r="R278" s="8" t="str">
        <f>IFERROR(VLOOKUP(INDEX(Validation!$O$11:$R$14, MATCH($Q278,Validation!$M$11:$M$14,0),MATCH($P278,Validation!$O$9:$R$9,0)),Validation!$F$10:$G$25,2,FALSE), "")</f>
        <v>High</v>
      </c>
      <c r="S278" s="158" t="s">
        <v>1662</v>
      </c>
      <c r="T278" s="102" t="str">
        <f>IFERROR(VLOOKUP(INDEX(Validation!$O$20:$R$23, MATCH($R278,Validation!$M$20:$M$23,0),MATCH(J278,Validation!$O$18:$R$18,0)),v.IPCC.risk,2,FALSE), "")</f>
        <v>Low</v>
      </c>
      <c r="U278" s="102" t="str">
        <f>IFERROR(VLOOKUP(INDEX(Validation!$O$20:$R$23, MATCH($R278,Validation!$M$20:$M$23,0),MATCH(K278,Validation!$O$18:$R$18,0)),v.IPCC.risk,2,FALSE), "")</f>
        <v>Low</v>
      </c>
      <c r="V278" s="102" t="str">
        <f>IFERROR(VLOOKUP(INDEX(Validation!$O$20:$R$23, MATCH($R278,Validation!$M$20:$M$23,0),MATCH(L278,Validation!$O$18:$R$18,0)),v.IPCC.risk,2,FALSE), "")</f>
        <v>Low</v>
      </c>
      <c r="W278" s="102" t="str">
        <f>IFERROR(VLOOKUP(INDEX(Validation!$O$20:$R$23, MATCH($R278,Validation!$M$20:$M$23,0),MATCH(M278,Validation!$O$18:$R$18,0)),v.IPCC.risk,2,FALSE), "")</f>
        <v>Low</v>
      </c>
      <c r="X278" s="102" t="str">
        <f>IFERROR(VLOOKUP(INDEX(Validation!$O$20:$R$23, MATCH($R278,Validation!$M$20:$M$23,0),MATCH(N278,Validation!$O$18:$R$18,0)),v.IPCC.risk,2,FALSE), "")</f>
        <v>Low</v>
      </c>
      <c r="Y278" s="102" t="s">
        <v>479</v>
      </c>
      <c r="Z278" s="158" t="s">
        <v>1663</v>
      </c>
      <c r="AA278" s="102" t="s">
        <v>65</v>
      </c>
      <c r="AB278" s="158" t="s">
        <v>1664</v>
      </c>
    </row>
    <row r="279" spans="1:28" ht="21" customHeight="1" x14ac:dyDescent="0.25">
      <c r="A279" s="207" t="s">
        <v>1665</v>
      </c>
      <c r="B279" s="115" t="s">
        <v>350</v>
      </c>
      <c r="C279" s="114" t="s">
        <v>425</v>
      </c>
      <c r="D279" s="114" t="s">
        <v>48</v>
      </c>
      <c r="E279" s="114"/>
      <c r="F279" s="114" t="s">
        <v>49</v>
      </c>
      <c r="G279" s="115" t="s">
        <v>1666</v>
      </c>
      <c r="H279" s="116" t="s">
        <v>1667</v>
      </c>
      <c r="I279" s="157"/>
      <c r="J279" s="100" t="s">
        <v>34</v>
      </c>
      <c r="K279" s="100" t="s">
        <v>34</v>
      </c>
      <c r="L279" s="100" t="s">
        <v>34</v>
      </c>
      <c r="M279" s="100" t="s">
        <v>34</v>
      </c>
      <c r="N279" s="100" t="s">
        <v>34</v>
      </c>
      <c r="O279" s="133"/>
      <c r="P279" s="101" t="s">
        <v>34</v>
      </c>
      <c r="Q279" s="174" t="s">
        <v>36</v>
      </c>
      <c r="R279" s="8" t="str">
        <f>IFERROR(VLOOKUP(INDEX(Validation!$O$11:$R$14, MATCH($Q279,Validation!$M$11:$M$14,0),MATCH($P279,Validation!$O$9:$R$9,0)),Validation!$F$10:$G$25,2,FALSE), "")</f>
        <v>Low</v>
      </c>
      <c r="S279" s="158" t="s">
        <v>1668</v>
      </c>
      <c r="T279" s="8" t="str">
        <f>IFERROR(VLOOKUP(INDEX(Validation!$O$20:$R$23, MATCH($R279,Validation!$M$20:$M$23,0),MATCH(J279,Validation!$O$18:$R$18,0)),v.IPCC.risk,2,FALSE), "")</f>
        <v>Low</v>
      </c>
      <c r="U279" s="102" t="str">
        <f>IFERROR(VLOOKUP(INDEX(Validation!$O$20:$R$23, MATCH($R279,Validation!$M$20:$M$23,0),MATCH(K279,Validation!$O$18:$R$18,0)),v.IPCC.risk,2,FALSE), "")</f>
        <v>Low</v>
      </c>
      <c r="V279" s="102" t="str">
        <f>IFERROR(VLOOKUP(INDEX(Validation!$O$20:$R$23, MATCH($R279,Validation!$M$20:$M$23,0),MATCH(L279,Validation!$O$18:$R$18,0)),v.IPCC.risk,2,FALSE), "")</f>
        <v>Low</v>
      </c>
      <c r="W279" s="102" t="str">
        <f>IFERROR(VLOOKUP(INDEX(Validation!$O$20:$R$23, MATCH($R279,Validation!$M$20:$M$23,0),MATCH(M279,Validation!$O$18:$R$18,0)),v.IPCC.risk,2,FALSE), "")</f>
        <v>Low</v>
      </c>
      <c r="X279" s="102" t="str">
        <f>IFERROR(VLOOKUP(INDEX(Validation!$O$20:$R$23, MATCH($R279,Validation!$M$20:$M$23,0),MATCH(N279,Validation!$O$18:$R$18,0)),v.IPCC.risk,2,FALSE), "")</f>
        <v>Low</v>
      </c>
      <c r="Y279" s="102" t="s">
        <v>479</v>
      </c>
      <c r="Z279" s="158" t="s">
        <v>1669</v>
      </c>
      <c r="AA279" s="102" t="s">
        <v>43</v>
      </c>
      <c r="AB279" s="158"/>
    </row>
    <row r="280" spans="1:28" ht="21" customHeight="1" x14ac:dyDescent="0.25">
      <c r="A280" s="108" t="s">
        <v>1670</v>
      </c>
      <c r="B280" s="112" t="s">
        <v>150</v>
      </c>
      <c r="C280" s="110" t="s">
        <v>425</v>
      </c>
      <c r="D280" s="110" t="s">
        <v>48</v>
      </c>
      <c r="E280" s="110"/>
      <c r="F280" s="110" t="s">
        <v>49</v>
      </c>
      <c r="G280" s="109" t="s">
        <v>1671</v>
      </c>
      <c r="H280" s="111" t="s">
        <v>1672</v>
      </c>
      <c r="I280" s="156"/>
      <c r="J280" s="93" t="s">
        <v>34</v>
      </c>
      <c r="K280" s="93" t="s">
        <v>34</v>
      </c>
      <c r="L280" s="93" t="s">
        <v>34</v>
      </c>
      <c r="M280" s="93" t="s">
        <v>34</v>
      </c>
      <c r="N280" s="93" t="s">
        <v>34</v>
      </c>
      <c r="O280" s="169" t="s">
        <v>1673</v>
      </c>
      <c r="P280" s="5" t="s">
        <v>36</v>
      </c>
      <c r="Q280" s="7" t="s">
        <v>122</v>
      </c>
      <c r="R280" s="8" t="str">
        <f>IFERROR(VLOOKUP(INDEX(Validation!$O$11:$R$14, MATCH($Q280,Validation!$M$11:$M$14,0),MATCH($P280,Validation!$O$9:$R$9,0)),Validation!$F$10:$G$25,2,FALSE), "")</f>
        <v>High</v>
      </c>
      <c r="S280" s="134" t="s">
        <v>1674</v>
      </c>
      <c r="T280" s="8" t="str">
        <f>IFERROR(VLOOKUP(INDEX(Validation!$O$20:$R$23, MATCH($R280,Validation!$M$20:$M$23,0),MATCH(J280,Validation!$O$18:$R$18,0)),v.IPCC.risk,2,FALSE), "")</f>
        <v>Low</v>
      </c>
      <c r="U280" s="8" t="str">
        <f>IFERROR(VLOOKUP(INDEX(Validation!$O$20:$R$23, MATCH($R280,Validation!$M$20:$M$23,0),MATCH(K280,Validation!$O$18:$R$18,0)),v.IPCC.risk,2,FALSE), "")</f>
        <v>Low</v>
      </c>
      <c r="V280" s="8" t="str">
        <f>IFERROR(VLOOKUP(INDEX(Validation!$O$20:$R$23, MATCH($R280,Validation!$M$20:$M$23,0),MATCH(L280,Validation!$O$18:$R$18,0)),v.IPCC.risk,2,FALSE), "")</f>
        <v>Low</v>
      </c>
      <c r="W280" s="8" t="str">
        <f>IFERROR(VLOOKUP(INDEX(Validation!$O$20:$R$23, MATCH($R280,Validation!$M$20:$M$23,0),MATCH(M280,Validation!$O$18:$R$18,0)),v.IPCC.risk,2,FALSE), "")</f>
        <v>Low</v>
      </c>
      <c r="X280" s="8" t="str">
        <f>IFERROR(VLOOKUP(INDEX(Validation!$O$20:$R$23, MATCH($R280,Validation!$M$20:$M$23,0),MATCH(N280,Validation!$O$18:$R$18,0)),v.IPCC.risk,2,FALSE), "")</f>
        <v>Low</v>
      </c>
      <c r="Y280" s="8" t="s">
        <v>479</v>
      </c>
      <c r="Z280" s="134" t="s">
        <v>495</v>
      </c>
      <c r="AA280" s="8" t="s">
        <v>43</v>
      </c>
      <c r="AB280" s="134"/>
    </row>
    <row r="281" spans="1:28" ht="21" customHeight="1" x14ac:dyDescent="0.25">
      <c r="A281" s="108" t="s">
        <v>1675</v>
      </c>
      <c r="B281" s="112" t="s">
        <v>647</v>
      </c>
      <c r="C281" s="110" t="s">
        <v>425</v>
      </c>
      <c r="D281" s="110" t="s">
        <v>48</v>
      </c>
      <c r="E281" s="110"/>
      <c r="F281" s="110" t="s">
        <v>49</v>
      </c>
      <c r="G281" s="109" t="s">
        <v>1676</v>
      </c>
      <c r="H281" s="111" t="s">
        <v>1677</v>
      </c>
      <c r="I281" s="156"/>
      <c r="J281" s="93" t="s">
        <v>34</v>
      </c>
      <c r="K281" s="93" t="s">
        <v>34</v>
      </c>
      <c r="L281" s="93" t="s">
        <v>34</v>
      </c>
      <c r="M281" s="93" t="s">
        <v>34</v>
      </c>
      <c r="N281" s="93" t="s">
        <v>34</v>
      </c>
      <c r="O281" s="169" t="s">
        <v>1558</v>
      </c>
      <c r="P281" s="5" t="s">
        <v>34</v>
      </c>
      <c r="Q281" s="7" t="s">
        <v>36</v>
      </c>
      <c r="R281" s="8" t="str">
        <f>IFERROR(VLOOKUP(INDEX(Validation!$O$11:$R$14, MATCH($Q281,Validation!$M$11:$M$14,0),MATCH($P281,Validation!$O$9:$R$9,0)),Validation!$F$10:$G$25,2,FALSE), "")</f>
        <v>Low</v>
      </c>
      <c r="S281" s="134" t="s">
        <v>1678</v>
      </c>
      <c r="T281" s="8" t="str">
        <f>IFERROR(VLOOKUP(INDEX(Validation!$O$20:$R$23, MATCH($R281,Validation!$M$20:$M$23,0),MATCH(J281,Validation!$O$18:$R$18,0)),v.IPCC.risk,2,FALSE), "")</f>
        <v>Low</v>
      </c>
      <c r="U281" s="8" t="str">
        <f>IFERROR(VLOOKUP(INDEX(Validation!$O$20:$R$23, MATCH($R281,Validation!$M$20:$M$23,0),MATCH(K281,Validation!$O$18:$R$18,0)),v.IPCC.risk,2,FALSE), "")</f>
        <v>Low</v>
      </c>
      <c r="V281" s="8" t="str">
        <f>IFERROR(VLOOKUP(INDEX(Validation!$O$20:$R$23, MATCH($R281,Validation!$M$20:$M$23,0),MATCH(L281,Validation!$O$18:$R$18,0)),v.IPCC.risk,2,FALSE), "")</f>
        <v>Low</v>
      </c>
      <c r="W281" s="8" t="str">
        <f>IFERROR(VLOOKUP(INDEX(Validation!$O$20:$R$23, MATCH($R281,Validation!$M$20:$M$23,0),MATCH(M281,Validation!$O$18:$R$18,0)),v.IPCC.risk,2,FALSE), "")</f>
        <v>Low</v>
      </c>
      <c r="X281" s="8" t="str">
        <f>IFERROR(VLOOKUP(INDEX(Validation!$O$20:$R$23, MATCH($R281,Validation!$M$20:$M$23,0),MATCH(N281,Validation!$O$18:$R$18,0)),v.IPCC.risk,2,FALSE), "")</f>
        <v>Low</v>
      </c>
      <c r="Y281" s="8" t="s">
        <v>479</v>
      </c>
      <c r="Z281" s="175" t="s">
        <v>480</v>
      </c>
      <c r="AA281" s="8" t="s">
        <v>231</v>
      </c>
      <c r="AB281" s="134"/>
    </row>
    <row r="282" spans="1:28" ht="21" customHeight="1" x14ac:dyDescent="0.25">
      <c r="A282" s="108" t="s">
        <v>1679</v>
      </c>
      <c r="B282" s="112" t="s">
        <v>497</v>
      </c>
      <c r="C282" s="110" t="s">
        <v>425</v>
      </c>
      <c r="D282" s="110" t="s">
        <v>48</v>
      </c>
      <c r="E282" s="110"/>
      <c r="F282" s="110" t="s">
        <v>49</v>
      </c>
      <c r="G282" s="109" t="s">
        <v>1680</v>
      </c>
      <c r="H282" s="111" t="s">
        <v>1681</v>
      </c>
      <c r="I282" s="156"/>
      <c r="J282" s="93" t="s">
        <v>34</v>
      </c>
      <c r="K282" s="93" t="s">
        <v>34</v>
      </c>
      <c r="L282" s="93" t="s">
        <v>34</v>
      </c>
      <c r="M282" s="93" t="s">
        <v>34</v>
      </c>
      <c r="N282" s="93" t="s">
        <v>34</v>
      </c>
      <c r="O282" s="169" t="s">
        <v>1682</v>
      </c>
      <c r="P282" s="5" t="s">
        <v>34</v>
      </c>
      <c r="Q282" s="7" t="s">
        <v>122</v>
      </c>
      <c r="R282" s="8" t="str">
        <f>IFERROR(VLOOKUP(INDEX(Validation!$O$11:$R$14, MATCH($Q282,Validation!$M$11:$M$14,0),MATCH($P282,Validation!$O$9:$R$9,0)),Validation!$F$10:$G$25,2,FALSE), "")</f>
        <v>Low</v>
      </c>
      <c r="S282" s="134" t="s">
        <v>1683</v>
      </c>
      <c r="T282" s="8" t="str">
        <f>IFERROR(VLOOKUP(INDEX(Validation!$O$20:$R$23, MATCH($R282,Validation!$M$20:$M$23,0),MATCH(J282,Validation!$O$18:$R$18,0)),v.IPCC.risk,2,FALSE), "")</f>
        <v>Low</v>
      </c>
      <c r="U282" s="8" t="str">
        <f>IFERROR(VLOOKUP(INDEX(Validation!$O$20:$R$23, MATCH($R282,Validation!$M$20:$M$23,0),MATCH(K282,Validation!$O$18:$R$18,0)),v.IPCC.risk,2,FALSE), "")</f>
        <v>Low</v>
      </c>
      <c r="V282" s="8" t="str">
        <f>IFERROR(VLOOKUP(INDEX(Validation!$O$20:$R$23, MATCH($R282,Validation!$M$20:$M$23,0),MATCH(L282,Validation!$O$18:$R$18,0)),v.IPCC.risk,2,FALSE), "")</f>
        <v>Low</v>
      </c>
      <c r="W282" s="8" t="str">
        <f>IFERROR(VLOOKUP(INDEX(Validation!$O$20:$R$23, MATCH($R282,Validation!$M$20:$M$23,0),MATCH(M282,Validation!$O$18:$R$18,0)),v.IPCC.risk,2,FALSE), "")</f>
        <v>Low</v>
      </c>
      <c r="X282" s="8" t="str">
        <f>IFERROR(VLOOKUP(INDEX(Validation!$O$20:$R$23, MATCH($R282,Validation!$M$20:$M$23,0),MATCH(N282,Validation!$O$18:$R$18,0)),v.IPCC.risk,2,FALSE), "")</f>
        <v>Low</v>
      </c>
      <c r="Y282" s="8" t="s">
        <v>479</v>
      </c>
      <c r="Z282" s="175" t="s">
        <v>480</v>
      </c>
      <c r="AA282" s="8" t="s">
        <v>43</v>
      </c>
      <c r="AB282" s="134" t="s">
        <v>1684</v>
      </c>
    </row>
    <row r="283" spans="1:28" ht="21" customHeight="1" x14ac:dyDescent="0.25">
      <c r="A283" s="259" t="s">
        <v>1685</v>
      </c>
      <c r="B283" s="262" t="s">
        <v>174</v>
      </c>
      <c r="C283" s="261" t="s">
        <v>141</v>
      </c>
      <c r="D283" s="261" t="s">
        <v>48</v>
      </c>
      <c r="E283" s="261"/>
      <c r="F283" s="261" t="s">
        <v>31</v>
      </c>
      <c r="G283" s="262" t="s">
        <v>1686</v>
      </c>
      <c r="H283" s="263" t="s">
        <v>1687</v>
      </c>
      <c r="I283" s="264" t="s">
        <v>1688</v>
      </c>
      <c r="J283" s="222" t="s">
        <v>34</v>
      </c>
      <c r="K283" s="222" t="s">
        <v>34</v>
      </c>
      <c r="L283" s="222" t="s">
        <v>34</v>
      </c>
      <c r="M283" s="222" t="s">
        <v>34</v>
      </c>
      <c r="N283" s="222" t="s">
        <v>34</v>
      </c>
      <c r="O283" s="276" t="s">
        <v>1689</v>
      </c>
      <c r="P283" s="224" t="s">
        <v>34</v>
      </c>
      <c r="Q283" s="225" t="s">
        <v>122</v>
      </c>
      <c r="R283" s="232" t="str">
        <f>IFERROR(VLOOKUP(INDEX(Validation!$O$11:$R$14, MATCH($Q283,Validation!$M$11:$M$14,0),MATCH($P283,Validation!$O$9:$R$9,0)),Validation!$F$10:$G$25,2,FALSE), "")</f>
        <v>Low</v>
      </c>
      <c r="S283" s="228" t="s">
        <v>1544</v>
      </c>
      <c r="T283" s="226" t="str">
        <f>IFERROR(VLOOKUP(INDEX(Validation!$O$20:$R$23, MATCH($R283,Validation!$M$20:$M$23,0),MATCH(J283,Validation!$O$18:$R$18,0)),v.IPCC.risk,2,FALSE), "")</f>
        <v>Low</v>
      </c>
      <c r="U283" s="226" t="str">
        <f>IFERROR(VLOOKUP(INDEX(Validation!$O$20:$R$23, MATCH($R283,Validation!$M$20:$M$23,0),MATCH(K283,Validation!$O$18:$R$18,0)),v.IPCC.risk,2,FALSE), "")</f>
        <v>Low</v>
      </c>
      <c r="V283" s="226" t="str">
        <f>IFERROR(VLOOKUP(INDEX(Validation!$O$20:$R$23, MATCH($R283,Validation!$M$20:$M$23,0),MATCH(L283,Validation!$O$18:$R$18,0)),v.IPCC.risk,2,FALSE), "")</f>
        <v>Low</v>
      </c>
      <c r="W283" s="226" t="str">
        <f>IFERROR(VLOOKUP(INDEX(Validation!$O$20:$R$23, MATCH($R283,Validation!$M$20:$M$23,0),MATCH(M283,Validation!$O$18:$R$18,0)),v.IPCC.risk,2,FALSE), "")</f>
        <v>Low</v>
      </c>
      <c r="X283" s="226" t="str">
        <f>IFERROR(VLOOKUP(INDEX(Validation!$O$20:$R$23, MATCH($R283,Validation!$M$20:$M$23,0),MATCH(N283,Validation!$O$18:$R$18,0)),v.IPCC.risk,2,FALSE), "")</f>
        <v>Low</v>
      </c>
      <c r="Y283" s="226" t="s">
        <v>479</v>
      </c>
      <c r="Z283" s="278" t="s">
        <v>1690</v>
      </c>
      <c r="AA283" s="226" t="s">
        <v>65</v>
      </c>
      <c r="AB283" s="228" t="s">
        <v>1691</v>
      </c>
    </row>
    <row r="284" spans="1:28" ht="21" customHeight="1" x14ac:dyDescent="0.25">
      <c r="A284" s="271" t="s">
        <v>1692</v>
      </c>
      <c r="B284" s="272" t="s">
        <v>647</v>
      </c>
      <c r="C284" s="273" t="s">
        <v>710</v>
      </c>
      <c r="D284" s="273" t="s">
        <v>444</v>
      </c>
      <c r="E284" s="273"/>
      <c r="F284" s="273" t="s">
        <v>31</v>
      </c>
      <c r="G284" s="274" t="s">
        <v>1693</v>
      </c>
      <c r="H284" s="275" t="s">
        <v>1694</v>
      </c>
      <c r="I284" s="275" t="s">
        <v>1695</v>
      </c>
      <c r="J284" s="222" t="s">
        <v>34</v>
      </c>
      <c r="K284" s="222" t="s">
        <v>35</v>
      </c>
      <c r="L284" s="222" t="s">
        <v>35</v>
      </c>
      <c r="M284" s="222" t="s">
        <v>35</v>
      </c>
      <c r="N284" s="222" t="s">
        <v>35</v>
      </c>
      <c r="O284" s="276" t="s">
        <v>1696</v>
      </c>
      <c r="P284" s="224" t="s">
        <v>34</v>
      </c>
      <c r="Q284" s="225" t="s">
        <v>122</v>
      </c>
      <c r="R284" s="226" t="str">
        <f>IFERROR(VLOOKUP(INDEX(Validation!$O$11:$R$14, MATCH($Q284,Validation!$M$11:$M$14,0),MATCH($P284,Validation!$O$9:$R$9,0)),Validation!$F$10:$G$25,2,FALSE), "")</f>
        <v>Low</v>
      </c>
      <c r="S284" s="228" t="s">
        <v>1697</v>
      </c>
      <c r="T284" s="226" t="str">
        <f>IFERROR(VLOOKUP(INDEX(Validation!$O$20:$R$23, MATCH($R284, Validation!$M$20:$M$23,0),MATCH($J284, Validation!$O$18:$R$18,0)),v.IPCC.risk,2,FALSE), "")</f>
        <v>Low</v>
      </c>
      <c r="U284" s="226" t="str">
        <f>IFERROR(VLOOKUP(INDEX([5]Validation!$O$20:$R$23, MATCH($R284,[5]Validation!$M$20:$M$23,0),MATCH(K284,[5]Validation!$O$18:$R$18,0)),v.IPCC.risk,2,FALSE), "")</f>
        <v>Low</v>
      </c>
      <c r="V284" s="226" t="str">
        <f>IFERROR(VLOOKUP(INDEX([5]Validation!$O$20:$R$23, MATCH($R284,[5]Validation!$M$20:$M$23,0),MATCH(L284,[5]Validation!$O$18:$R$18,0)),v.IPCC.risk,2,FALSE), "")</f>
        <v>Low</v>
      </c>
      <c r="W284" s="226" t="str">
        <f>IFERROR(VLOOKUP(INDEX([5]Validation!$O$20:$R$23, MATCH($R284,[5]Validation!$M$20:$M$23,0),MATCH(M284,[5]Validation!$O$18:$R$18,0)),v.IPCC.risk,2,FALSE), "")</f>
        <v>Low</v>
      </c>
      <c r="X284" s="226" t="str">
        <f>IFERROR(VLOOKUP(INDEX([5]Validation!$O$20:$R$23, MATCH($R284,[5]Validation!$M$20:$M$23,0),MATCH(N284,[5]Validation!$O$18:$R$18,0)),v.IPCC.risk,2,FALSE), "")</f>
        <v>Low</v>
      </c>
      <c r="Y284" s="226" t="s">
        <v>479</v>
      </c>
      <c r="Z284" s="277" t="s">
        <v>1698</v>
      </c>
      <c r="AA284" s="226" t="s">
        <v>65</v>
      </c>
      <c r="AB284" s="228" t="s">
        <v>1699</v>
      </c>
    </row>
    <row r="285" spans="1:28" ht="21" customHeight="1" x14ac:dyDescent="0.25">
      <c r="A285" s="217" t="s">
        <v>1700</v>
      </c>
      <c r="B285" s="218" t="s">
        <v>623</v>
      </c>
      <c r="C285" s="219" t="s">
        <v>151</v>
      </c>
      <c r="D285" s="219" t="s">
        <v>90</v>
      </c>
      <c r="E285" s="219"/>
      <c r="F285" s="219" t="s">
        <v>31</v>
      </c>
      <c r="G285" s="220" t="s">
        <v>1701</v>
      </c>
      <c r="H285" s="221" t="s">
        <v>1702</v>
      </c>
      <c r="I285" s="221"/>
      <c r="J285" s="222" t="s">
        <v>34</v>
      </c>
      <c r="K285" s="222" t="s">
        <v>34</v>
      </c>
      <c r="L285" s="222" t="s">
        <v>34</v>
      </c>
      <c r="M285" s="222" t="s">
        <v>35</v>
      </c>
      <c r="N285" s="222" t="s">
        <v>35</v>
      </c>
      <c r="O285" s="284" t="s">
        <v>1703</v>
      </c>
      <c r="P285" s="224" t="s">
        <v>34</v>
      </c>
      <c r="Q285" s="225" t="s">
        <v>34</v>
      </c>
      <c r="R285" s="226" t="str">
        <f>IFERROR(VLOOKUP(INDEX([4]Validation!$O$11:$R$14, MATCH($Q285,[4]Validation!$M$11:$M$14,0),MATCH($P285,[4]Validation!$O$9:$R$9,0)),[4]Validation!$F$10:$G$25,2,FALSE), "")</f>
        <v>Low</v>
      </c>
      <c r="S285" s="227" t="s">
        <v>1704</v>
      </c>
      <c r="T285" s="226" t="str">
        <f>IFERROR(VLOOKUP(INDEX([4]Validation!$O$20:$R$23, MATCH($R285,[4]Validation!$M$20:$M$23,0),MATCH(J285,[4]Validation!$O$18:$R$18,0)),v.IPCC.risk,2,FALSE), "")</f>
        <v>Low</v>
      </c>
      <c r="U285" s="226" t="str">
        <f>IFERROR(VLOOKUP(INDEX([4]Validation!$O$20:$R$23, MATCH($R285,[4]Validation!$M$20:$M$23,0),MATCH(K285,[4]Validation!$O$18:$R$18,0)),v.IPCC.risk,2,FALSE), "")</f>
        <v>Low</v>
      </c>
      <c r="V285" s="226" t="str">
        <f>IFERROR(VLOOKUP(INDEX([4]Validation!$O$20:$R$23, MATCH($R285,[4]Validation!$M$20:$M$23,0),MATCH(L285,[4]Validation!$O$18:$R$18,0)),v.IPCC.risk,2,FALSE), "")</f>
        <v>Low</v>
      </c>
      <c r="W285" s="226" t="str">
        <f>IFERROR(VLOOKUP(INDEX([4]Validation!$O$20:$R$23, MATCH($R285,[4]Validation!$M$20:$M$23,0),MATCH(M285,[4]Validation!$O$18:$R$18,0)),v.IPCC.risk,2,FALSE), "")</f>
        <v>Low</v>
      </c>
      <c r="X285" s="226" t="str">
        <f>IFERROR(VLOOKUP(INDEX([4]Validation!$O$20:$R$23, MATCH($R285,[4]Validation!$M$20:$M$23,0),MATCH(N285,[4]Validation!$O$18:$R$18,0)),v.IPCC.risk,2,FALSE), "")</f>
        <v>Low</v>
      </c>
      <c r="Y285" s="226" t="s">
        <v>479</v>
      </c>
      <c r="Z285" s="227" t="s">
        <v>919</v>
      </c>
      <c r="AA285" s="226" t="s">
        <v>43</v>
      </c>
      <c r="AB285" s="228" t="s">
        <v>1334</v>
      </c>
    </row>
    <row r="286" spans="1:28" ht="21" customHeight="1" x14ac:dyDescent="0.25">
      <c r="A286" s="94" t="s">
        <v>1705</v>
      </c>
      <c r="B286" s="98" t="s">
        <v>497</v>
      </c>
      <c r="C286" s="96" t="s">
        <v>710</v>
      </c>
      <c r="D286" s="96" t="s">
        <v>444</v>
      </c>
      <c r="E286" s="96"/>
      <c r="F286" s="96" t="s">
        <v>49</v>
      </c>
      <c r="G286" s="95" t="s">
        <v>1706</v>
      </c>
      <c r="H286" s="97" t="s">
        <v>1707</v>
      </c>
      <c r="I286" s="97" t="s">
        <v>1708</v>
      </c>
      <c r="J286" s="93" t="s">
        <v>34</v>
      </c>
      <c r="K286" s="93" t="s">
        <v>34</v>
      </c>
      <c r="L286" s="93" t="s">
        <v>34</v>
      </c>
      <c r="M286" s="93" t="s">
        <v>34</v>
      </c>
      <c r="N286" s="93" t="s">
        <v>34</v>
      </c>
      <c r="O286" s="132" t="s">
        <v>1709</v>
      </c>
      <c r="P286" s="5" t="s">
        <v>34</v>
      </c>
      <c r="Q286" s="7" t="s">
        <v>122</v>
      </c>
      <c r="R286" s="8" t="str">
        <f>IFERROR(VLOOKUP(INDEX(Validation!$O$11:$R$14, MATCH($Q286,Validation!$M$11:$M$14,0),MATCH($P286,Validation!$O$9:$R$9,0)),Validation!$F$10:$G$25,2,FALSE), "")</f>
        <v>Low</v>
      </c>
      <c r="S286" s="134" t="s">
        <v>1710</v>
      </c>
      <c r="T286" s="8" t="str">
        <f>IFERROR(VLOOKUP(INDEX(Validation!$O$20:$R$23, MATCH($R286, Validation!$M$20:$M$23,0),MATCH($J286, Validation!$O$18:$R$18,0)),v.IPCC.risk,2,FALSE), "")</f>
        <v>Low</v>
      </c>
      <c r="U286" s="8" t="str">
        <f>IFERROR(VLOOKUP(INDEX([5]Validation!$O$20:$R$23, MATCH($R286,[5]Validation!$M$20:$M$23,0),MATCH(K286,[5]Validation!$O$18:$R$18,0)),v.IPCC.risk,2,FALSE), "")</f>
        <v>Low</v>
      </c>
      <c r="V286" s="8" t="str">
        <f>IFERROR(VLOOKUP(INDEX([5]Validation!$O$20:$R$23, MATCH($R286,[5]Validation!$M$20:$M$23,0),MATCH(L286,[5]Validation!$O$18:$R$18,0)),v.IPCC.risk,2,FALSE), "")</f>
        <v>Low</v>
      </c>
      <c r="W286" s="8" t="str">
        <f>IFERROR(VLOOKUP(INDEX([5]Validation!$O$20:$R$23, MATCH($R286,[5]Validation!$M$20:$M$23,0),MATCH(M286,[5]Validation!$O$18:$R$18,0)),v.IPCC.risk,2,FALSE), "")</f>
        <v>Low</v>
      </c>
      <c r="X286" s="8" t="str">
        <f>IFERROR(VLOOKUP(INDEX([5]Validation!$O$20:$R$23, MATCH($R286,[5]Validation!$M$20:$M$23,0),MATCH(N286,[5]Validation!$O$18:$R$18,0)),v.IPCC.risk,2,FALSE), "")</f>
        <v>Low</v>
      </c>
      <c r="Y286" s="8" t="s">
        <v>479</v>
      </c>
      <c r="Z286" s="172" t="s">
        <v>1711</v>
      </c>
      <c r="AA286" s="8" t="s">
        <v>43</v>
      </c>
      <c r="AB286" s="134" t="s">
        <v>1712</v>
      </c>
    </row>
    <row r="287" spans="1:28" ht="21" customHeight="1" x14ac:dyDescent="0.25">
      <c r="A287" s="271" t="s">
        <v>1713</v>
      </c>
      <c r="B287" s="272" t="s">
        <v>647</v>
      </c>
      <c r="C287" s="273" t="s">
        <v>1361</v>
      </c>
      <c r="D287" s="273" t="s">
        <v>444</v>
      </c>
      <c r="E287" s="273"/>
      <c r="F287" s="273" t="s">
        <v>31</v>
      </c>
      <c r="G287" s="274" t="s">
        <v>1714</v>
      </c>
      <c r="H287" s="275"/>
      <c r="I287" s="275"/>
      <c r="J287" s="222" t="s">
        <v>34</v>
      </c>
      <c r="K287" s="222" t="s">
        <v>34</v>
      </c>
      <c r="L287" s="222" t="s">
        <v>34</v>
      </c>
      <c r="M287" s="222" t="s">
        <v>35</v>
      </c>
      <c r="N287" s="222" t="s">
        <v>35</v>
      </c>
      <c r="O287" s="276" t="s">
        <v>1363</v>
      </c>
      <c r="P287" s="224" t="s">
        <v>34</v>
      </c>
      <c r="Q287" s="225" t="s">
        <v>34</v>
      </c>
      <c r="R287" s="226" t="str">
        <f>IFERROR(VLOOKUP(INDEX([5]Validation!$O$11:$R$14, MATCH($Q287,[5]Validation!$M$11:$M$14,0),MATCH($P287,[5]Validation!$O$9:$R$9,0)),[5]Validation!$F$10:$G$25,2,FALSE), "")</f>
        <v>Low</v>
      </c>
      <c r="S287" s="228" t="s">
        <v>1715</v>
      </c>
      <c r="T287" s="226" t="str">
        <f>IFERROR(VLOOKUP(INDEX([5]Validation!$O$20:$R$23, MATCH($R287,[5]Validation!$M$20:$M$23,0),MATCH(J287,[5]Validation!$O$18:$R$18,0)),v.IPCC.risk,2,FALSE), "")</f>
        <v>Low</v>
      </c>
      <c r="U287" s="226" t="str">
        <f>IFERROR(VLOOKUP(INDEX([5]Validation!$O$20:$R$23, MATCH($R287,[5]Validation!$M$20:$M$23,0),MATCH(K287,[5]Validation!$O$18:$R$18,0)),v.IPCC.risk,2,FALSE), "")</f>
        <v>Low</v>
      </c>
      <c r="V287" s="226" t="str">
        <f>IFERROR(VLOOKUP(INDEX([5]Validation!$O$20:$R$23, MATCH($R287,[5]Validation!$M$20:$M$23,0),MATCH(L287,[5]Validation!$O$18:$R$18,0)),v.IPCC.risk,2,FALSE), "")</f>
        <v>Low</v>
      </c>
      <c r="W287" s="226" t="str">
        <f>IFERROR(VLOOKUP(INDEX([5]Validation!$O$20:$R$23, MATCH($R287,[5]Validation!$M$20:$M$23,0),MATCH(M287,[5]Validation!$O$18:$R$18,0)),v.IPCC.risk,2,FALSE), "")</f>
        <v>Low</v>
      </c>
      <c r="X287" s="226" t="str">
        <f>IFERROR(VLOOKUP(INDEX([5]Validation!$O$20:$R$23, MATCH($R287,[5]Validation!$M$20:$M$23,0),MATCH(N287,[5]Validation!$O$18:$R$18,0)),v.IPCC.risk,2,FALSE), "")</f>
        <v>Low</v>
      </c>
      <c r="Y287" s="226" t="s">
        <v>479</v>
      </c>
      <c r="Z287" s="280" t="s">
        <v>1365</v>
      </c>
      <c r="AA287" s="226" t="s">
        <v>65</v>
      </c>
      <c r="AB287" s="228" t="s">
        <v>1006</v>
      </c>
    </row>
    <row r="288" spans="1:28" ht="21" customHeight="1" x14ac:dyDescent="0.25">
      <c r="A288" s="271" t="s">
        <v>1716</v>
      </c>
      <c r="B288" s="272" t="s">
        <v>497</v>
      </c>
      <c r="C288" s="273" t="s">
        <v>1361</v>
      </c>
      <c r="D288" s="273" t="s">
        <v>444</v>
      </c>
      <c r="E288" s="273"/>
      <c r="F288" s="273" t="s">
        <v>31</v>
      </c>
      <c r="G288" s="274" t="s">
        <v>1717</v>
      </c>
      <c r="H288" s="275"/>
      <c r="I288" s="275"/>
      <c r="J288" s="222" t="s">
        <v>34</v>
      </c>
      <c r="K288" s="222" t="s">
        <v>34</v>
      </c>
      <c r="L288" s="222" t="s">
        <v>34</v>
      </c>
      <c r="M288" s="222" t="s">
        <v>35</v>
      </c>
      <c r="N288" s="222" t="s">
        <v>35</v>
      </c>
      <c r="O288" s="265" t="s">
        <v>1363</v>
      </c>
      <c r="P288" s="224" t="s">
        <v>34</v>
      </c>
      <c r="Q288" s="225" t="s">
        <v>122</v>
      </c>
      <c r="R288" s="226" t="str">
        <f>IFERROR(VLOOKUP(INDEX([5]Validation!$O$11:$R$14, MATCH($Q288,[5]Validation!$M$11:$M$14,0),MATCH($P288,[5]Validation!$O$9:$R$9,0)),[5]Validation!$F$10:$G$25,2,FALSE), "")</f>
        <v>Low</v>
      </c>
      <c r="S288" s="228" t="s">
        <v>1364</v>
      </c>
      <c r="T288" s="226" t="str">
        <f>IFERROR(VLOOKUP(INDEX([5]Validation!$O$20:$R$23, MATCH($R288,[5]Validation!$M$20:$M$23,0),MATCH(J288,[5]Validation!$O$18:$R$18,0)),v.IPCC.risk,2,FALSE), "")</f>
        <v>Low</v>
      </c>
      <c r="U288" s="226" t="str">
        <f>IFERROR(VLOOKUP(INDEX([5]Validation!$O$20:$R$23, MATCH($R288,[5]Validation!$M$20:$M$23,0),MATCH(K288,[5]Validation!$O$18:$R$18,0)),v.IPCC.risk,2,FALSE), "")</f>
        <v>Low</v>
      </c>
      <c r="V288" s="226" t="str">
        <f>IFERROR(VLOOKUP(INDEX([5]Validation!$O$20:$R$23, MATCH($R288,[5]Validation!$M$20:$M$23,0),MATCH(L288,[5]Validation!$O$18:$R$18,0)),v.IPCC.risk,2,FALSE), "")</f>
        <v>Low</v>
      </c>
      <c r="W288" s="226" t="str">
        <f>IFERROR(VLOOKUP(INDEX([5]Validation!$O$20:$R$23, MATCH($R288,[5]Validation!$M$20:$M$23,0),MATCH(M288,[5]Validation!$O$18:$R$18,0)),v.IPCC.risk,2,FALSE), "")</f>
        <v>Low</v>
      </c>
      <c r="X288" s="226" t="str">
        <f>IFERROR(VLOOKUP(INDEX([5]Validation!$O$20:$R$23, MATCH($R288,[5]Validation!$M$20:$M$23,0),MATCH(N288,[5]Validation!$O$18:$R$18,0)),v.IPCC.risk,2,FALSE), "")</f>
        <v>Low</v>
      </c>
      <c r="Y288" s="226" t="s">
        <v>479</v>
      </c>
      <c r="Z288" s="280" t="s">
        <v>1365</v>
      </c>
      <c r="AA288" s="226" t="s">
        <v>65</v>
      </c>
      <c r="AB288" s="228" t="s">
        <v>1006</v>
      </c>
    </row>
    <row r="289" spans="1:28" ht="21" customHeight="1" x14ac:dyDescent="0.25">
      <c r="A289" s="271" t="s">
        <v>1718</v>
      </c>
      <c r="B289" s="272" t="s">
        <v>623</v>
      </c>
      <c r="C289" s="273" t="s">
        <v>1361</v>
      </c>
      <c r="D289" s="273" t="s">
        <v>444</v>
      </c>
      <c r="E289" s="273"/>
      <c r="F289" s="273" t="s">
        <v>31</v>
      </c>
      <c r="G289" s="274" t="s">
        <v>1719</v>
      </c>
      <c r="H289" s="275"/>
      <c r="I289" s="275"/>
      <c r="J289" s="222" t="s">
        <v>34</v>
      </c>
      <c r="K289" s="222" t="s">
        <v>34</v>
      </c>
      <c r="L289" s="222" t="s">
        <v>34</v>
      </c>
      <c r="M289" s="222" t="s">
        <v>34</v>
      </c>
      <c r="N289" s="222" t="s">
        <v>35</v>
      </c>
      <c r="O289" s="276" t="s">
        <v>1363</v>
      </c>
      <c r="P289" s="224" t="s">
        <v>34</v>
      </c>
      <c r="Q289" s="225" t="s">
        <v>34</v>
      </c>
      <c r="R289" s="226" t="str">
        <f>IFERROR(VLOOKUP(INDEX([5]Validation!$O$11:$R$14, MATCH($Q289,[5]Validation!$M$11:$M$14,0),MATCH($P289,[5]Validation!$O$9:$R$9,0)),[5]Validation!$F$10:$G$25,2,FALSE), "")</f>
        <v>Low</v>
      </c>
      <c r="S289" s="228" t="s">
        <v>1715</v>
      </c>
      <c r="T289" s="226" t="str">
        <f>IFERROR(VLOOKUP(INDEX([5]Validation!$O$20:$R$23, MATCH($R289,[5]Validation!$M$20:$M$23,0),MATCH(J289,[5]Validation!$O$18:$R$18,0)),v.IPCC.risk,2,FALSE), "")</f>
        <v>Low</v>
      </c>
      <c r="U289" s="226" t="str">
        <f>IFERROR(VLOOKUP(INDEX([5]Validation!$O$20:$R$23, MATCH($R289,[5]Validation!$M$20:$M$23,0),MATCH(K289,[5]Validation!$O$18:$R$18,0)),v.IPCC.risk,2,FALSE), "")</f>
        <v>Low</v>
      </c>
      <c r="V289" s="226" t="str">
        <f>IFERROR(VLOOKUP(INDEX([5]Validation!$O$20:$R$23, MATCH($R289,[5]Validation!$M$20:$M$23,0),MATCH(L289,[5]Validation!$O$18:$R$18,0)),v.IPCC.risk,2,FALSE), "")</f>
        <v>Low</v>
      </c>
      <c r="W289" s="226" t="str">
        <f>IFERROR(VLOOKUP(INDEX([5]Validation!$O$20:$R$23, MATCH($R289,[5]Validation!$M$20:$M$23,0),MATCH(M289,[5]Validation!$O$18:$R$18,0)),v.IPCC.risk,2,FALSE), "")</f>
        <v>Low</v>
      </c>
      <c r="X289" s="226" t="str">
        <f>IFERROR(VLOOKUP(INDEX([5]Validation!$O$20:$R$23, MATCH($R289,[5]Validation!$M$20:$M$23,0),MATCH(N289,[5]Validation!$O$18:$R$18,0)),v.IPCC.risk,2,FALSE), "")</f>
        <v>Low</v>
      </c>
      <c r="Y289" s="226" t="s">
        <v>479</v>
      </c>
      <c r="Z289" s="280" t="s">
        <v>1365</v>
      </c>
      <c r="AA289" s="226" t="s">
        <v>65</v>
      </c>
      <c r="AB289" s="228" t="s">
        <v>1006</v>
      </c>
    </row>
    <row r="290" spans="1:28" ht="21" customHeight="1" x14ac:dyDescent="0.25">
      <c r="A290" s="271" t="s">
        <v>1720</v>
      </c>
      <c r="B290" s="272" t="s">
        <v>150</v>
      </c>
      <c r="C290" s="273" t="s">
        <v>901</v>
      </c>
      <c r="D290" s="273" t="s">
        <v>444</v>
      </c>
      <c r="E290" s="273"/>
      <c r="F290" s="273" t="s">
        <v>31</v>
      </c>
      <c r="G290" s="274" t="s">
        <v>1721</v>
      </c>
      <c r="H290" s="275"/>
      <c r="I290" s="275"/>
      <c r="J290" s="222" t="s">
        <v>34</v>
      </c>
      <c r="K290" s="222" t="s">
        <v>34</v>
      </c>
      <c r="L290" s="222" t="s">
        <v>34</v>
      </c>
      <c r="M290" s="222" t="s">
        <v>34</v>
      </c>
      <c r="N290" s="222" t="s">
        <v>34</v>
      </c>
      <c r="O290" s="276" t="s">
        <v>1363</v>
      </c>
      <c r="P290" s="224" t="s">
        <v>35</v>
      </c>
      <c r="Q290" s="225" t="s">
        <v>34</v>
      </c>
      <c r="R290" s="226" t="str">
        <f>IFERROR(VLOOKUP(INDEX([5]Validation!$O$11:$R$14, MATCH($Q290,[5]Validation!$M$11:$M$14,0),MATCH($P290,[5]Validation!$O$9:$R$9,0)),[5]Validation!$F$10:$G$25,2,FALSE), "")</f>
        <v>Moderate</v>
      </c>
      <c r="S290" s="228" t="s">
        <v>1722</v>
      </c>
      <c r="T290" s="226" t="str">
        <f>IFERROR(VLOOKUP(INDEX([5]Validation!$O$20:$R$23, MATCH($R290,[5]Validation!$M$20:$M$23,0),MATCH(J290,[5]Validation!$O$18:$R$18,0)),v.IPCC.risk,2,FALSE), "")</f>
        <v>Low</v>
      </c>
      <c r="U290" s="226" t="str">
        <f>IFERROR(VLOOKUP(INDEX([5]Validation!$O$20:$R$23, MATCH($R290,[5]Validation!$M$20:$M$23,0),MATCH(K290,[5]Validation!$O$18:$R$18,0)),v.IPCC.risk,2,FALSE), "")</f>
        <v>Low</v>
      </c>
      <c r="V290" s="226" t="str">
        <f>IFERROR(VLOOKUP(INDEX([5]Validation!$O$20:$R$23, MATCH($R290,[5]Validation!$M$20:$M$23,0),MATCH(L290,[5]Validation!$O$18:$R$18,0)),v.IPCC.risk,2,FALSE), "")</f>
        <v>Low</v>
      </c>
      <c r="W290" s="226" t="str">
        <f>IFERROR(VLOOKUP(INDEX([5]Validation!$O$20:$R$23, MATCH($R290,[5]Validation!$M$20:$M$23,0),MATCH(M290,[5]Validation!$O$18:$R$18,0)),v.IPCC.risk,2,FALSE), "")</f>
        <v>Low</v>
      </c>
      <c r="X290" s="226" t="str">
        <f>IFERROR(VLOOKUP(INDEX([5]Validation!$O$20:$R$23, MATCH($R290,[5]Validation!$M$20:$M$23,0),MATCH(N290,[5]Validation!$O$18:$R$18,0)),v.IPCC.risk,2,FALSE), "")</f>
        <v>Low</v>
      </c>
      <c r="Y290" s="226" t="s">
        <v>479</v>
      </c>
      <c r="Z290" s="277" t="s">
        <v>1374</v>
      </c>
      <c r="AA290" s="226" t="s">
        <v>65</v>
      </c>
      <c r="AB290" s="228" t="s">
        <v>1723</v>
      </c>
    </row>
    <row r="291" spans="1:28" ht="21" customHeight="1" x14ac:dyDescent="0.25">
      <c r="A291" s="271" t="s">
        <v>1724</v>
      </c>
      <c r="B291" s="272" t="s">
        <v>340</v>
      </c>
      <c r="C291" s="273" t="s">
        <v>1614</v>
      </c>
      <c r="D291" s="273" t="s">
        <v>444</v>
      </c>
      <c r="E291" s="273"/>
      <c r="F291" s="273" t="s">
        <v>31</v>
      </c>
      <c r="G291" s="274" t="s">
        <v>1725</v>
      </c>
      <c r="H291" s="275"/>
      <c r="I291" s="275"/>
      <c r="J291" s="222" t="s">
        <v>34</v>
      </c>
      <c r="K291" s="222" t="s">
        <v>34</v>
      </c>
      <c r="L291" s="222" t="s">
        <v>34</v>
      </c>
      <c r="M291" s="222" t="s">
        <v>34</v>
      </c>
      <c r="N291" s="222" t="s">
        <v>34</v>
      </c>
      <c r="O291" s="276" t="s">
        <v>1616</v>
      </c>
      <c r="P291" s="224" t="s">
        <v>34</v>
      </c>
      <c r="Q291" s="225" t="s">
        <v>278</v>
      </c>
      <c r="R291" s="226" t="str">
        <f>IFERROR(VLOOKUP(INDEX([5]Validation!$O$11:$R$14, MATCH($Q291,[5]Validation!$M$11:$M$14,0),MATCH($P291,[5]Validation!$O$9:$R$9,0)),[5]Validation!$F$10:$G$25,2,FALSE), "")</f>
        <v>Low</v>
      </c>
      <c r="S291" s="228" t="s">
        <v>1726</v>
      </c>
      <c r="T291" s="226" t="str">
        <f>IFERROR(VLOOKUP(INDEX([5]Validation!$O$20:$R$23, MATCH($R291,[5]Validation!$M$20:$M$23,0),MATCH(J291,[5]Validation!$O$18:$R$18,0)),v.IPCC.risk,2,FALSE), "")</f>
        <v>Low</v>
      </c>
      <c r="U291" s="226" t="str">
        <f>IFERROR(VLOOKUP(INDEX([5]Validation!$O$20:$R$23, MATCH($R291,[5]Validation!$M$20:$M$23,0),MATCH(K291,[5]Validation!$O$18:$R$18,0)),v.IPCC.risk,2,FALSE), "")</f>
        <v>Low</v>
      </c>
      <c r="V291" s="226" t="str">
        <f>IFERROR(VLOOKUP(INDEX([5]Validation!$O$20:$R$23, MATCH($R291,[5]Validation!$M$20:$M$23,0),MATCH(L291,[5]Validation!$O$18:$R$18,0)),v.IPCC.risk,2,FALSE), "")</f>
        <v>Low</v>
      </c>
      <c r="W291" s="226" t="str">
        <f>IFERROR(VLOOKUP(INDEX([5]Validation!$O$20:$R$23, MATCH($R291,[5]Validation!$M$20:$M$23,0),MATCH(M291,[5]Validation!$O$18:$R$18,0)),v.IPCC.risk,2,FALSE), "")</f>
        <v>Low</v>
      </c>
      <c r="X291" s="226" t="str">
        <f>IFERROR(VLOOKUP(INDEX([5]Validation!$O$20:$R$23, MATCH($R291,[5]Validation!$M$20:$M$23,0),MATCH(N291,[5]Validation!$O$18:$R$18,0)),v.IPCC.risk,2,FALSE), "")</f>
        <v>Low</v>
      </c>
      <c r="Y291" s="226" t="s">
        <v>479</v>
      </c>
      <c r="Z291" s="228" t="s">
        <v>1727</v>
      </c>
      <c r="AA291" s="226" t="s">
        <v>43</v>
      </c>
      <c r="AB291" s="228" t="s">
        <v>1728</v>
      </c>
    </row>
    <row r="292" spans="1:28" ht="21" customHeight="1" x14ac:dyDescent="0.25">
      <c r="A292" s="271" t="s">
        <v>1729</v>
      </c>
      <c r="B292" s="272" t="s">
        <v>647</v>
      </c>
      <c r="C292" s="273" t="s">
        <v>1614</v>
      </c>
      <c r="D292" s="273" t="s">
        <v>444</v>
      </c>
      <c r="E292" s="273"/>
      <c r="F292" s="273" t="s">
        <v>31</v>
      </c>
      <c r="G292" s="274" t="s">
        <v>1730</v>
      </c>
      <c r="H292" s="275"/>
      <c r="I292" s="275"/>
      <c r="J292" s="222" t="s">
        <v>34</v>
      </c>
      <c r="K292" s="222" t="s">
        <v>34</v>
      </c>
      <c r="L292" s="222" t="s">
        <v>34</v>
      </c>
      <c r="M292" s="222" t="s">
        <v>34</v>
      </c>
      <c r="N292" s="222" t="s">
        <v>34</v>
      </c>
      <c r="O292" s="276" t="s">
        <v>1616</v>
      </c>
      <c r="P292" s="224" t="s">
        <v>34</v>
      </c>
      <c r="Q292" s="225" t="s">
        <v>278</v>
      </c>
      <c r="R292" s="226" t="str">
        <f>IFERROR(VLOOKUP(INDEX([5]Validation!$O$11:$R$14, MATCH($Q292,[5]Validation!$M$11:$M$14,0),MATCH($P292,[5]Validation!$O$9:$R$9,0)),[5]Validation!$F$10:$G$25,2,FALSE), "")</f>
        <v>Low</v>
      </c>
      <c r="S292" s="228" t="s">
        <v>1726</v>
      </c>
      <c r="T292" s="226" t="str">
        <f>IFERROR(VLOOKUP(INDEX([5]Validation!$O$20:$R$23, MATCH($R292,[5]Validation!$M$20:$M$23,0),MATCH(J292,[5]Validation!$O$18:$R$18,0)),v.IPCC.risk,2,FALSE), "")</f>
        <v>Low</v>
      </c>
      <c r="U292" s="226" t="str">
        <f>IFERROR(VLOOKUP(INDEX([5]Validation!$O$20:$R$23, MATCH($R292,[5]Validation!$M$20:$M$23,0),MATCH(K292,[5]Validation!$O$18:$R$18,0)),v.IPCC.risk,2,FALSE), "")</f>
        <v>Low</v>
      </c>
      <c r="V292" s="226" t="str">
        <f>IFERROR(VLOOKUP(INDEX([5]Validation!$O$20:$R$23, MATCH($R292,[5]Validation!$M$20:$M$23,0),MATCH(L292,[5]Validation!$O$18:$R$18,0)),v.IPCC.risk,2,FALSE), "")</f>
        <v>Low</v>
      </c>
      <c r="W292" s="226" t="str">
        <f>IFERROR(VLOOKUP(INDEX([5]Validation!$O$20:$R$23, MATCH($R292,[5]Validation!$M$20:$M$23,0),MATCH(M292,[5]Validation!$O$18:$R$18,0)),v.IPCC.risk,2,FALSE), "")</f>
        <v>Low</v>
      </c>
      <c r="X292" s="226" t="str">
        <f>IFERROR(VLOOKUP(INDEX([5]Validation!$O$20:$R$23, MATCH($R292,[5]Validation!$M$20:$M$23,0),MATCH(N292,[5]Validation!$O$18:$R$18,0)),v.IPCC.risk,2,FALSE), "")</f>
        <v>Low</v>
      </c>
      <c r="Y292" s="226" t="s">
        <v>479</v>
      </c>
      <c r="Z292" s="228" t="s">
        <v>1727</v>
      </c>
      <c r="AA292" s="226" t="s">
        <v>43</v>
      </c>
      <c r="AB292" s="228" t="s">
        <v>1728</v>
      </c>
    </row>
    <row r="293" spans="1:28" ht="21" customHeight="1" x14ac:dyDescent="0.25">
      <c r="A293" s="271" t="s">
        <v>1731</v>
      </c>
      <c r="B293" s="279" t="s">
        <v>68</v>
      </c>
      <c r="C293" s="273" t="s">
        <v>1614</v>
      </c>
      <c r="D293" s="273" t="s">
        <v>444</v>
      </c>
      <c r="E293" s="273"/>
      <c r="F293" s="273" t="s">
        <v>31</v>
      </c>
      <c r="G293" s="274" t="s">
        <v>1732</v>
      </c>
      <c r="H293" s="275"/>
      <c r="I293" s="275"/>
      <c r="J293" s="222" t="s">
        <v>34</v>
      </c>
      <c r="K293" s="222" t="s">
        <v>34</v>
      </c>
      <c r="L293" s="222" t="s">
        <v>34</v>
      </c>
      <c r="M293" s="222" t="s">
        <v>34</v>
      </c>
      <c r="N293" s="222" t="s">
        <v>34</v>
      </c>
      <c r="O293" s="276" t="s">
        <v>1616</v>
      </c>
      <c r="P293" s="224" t="s">
        <v>34</v>
      </c>
      <c r="Q293" s="225" t="s">
        <v>278</v>
      </c>
      <c r="R293" s="226" t="str">
        <f>IFERROR(VLOOKUP(INDEX([5]Validation!$O$11:$R$14, MATCH($Q293,[5]Validation!$M$11:$M$14,0),MATCH($P293,[5]Validation!$O$9:$R$9,0)),[5]Validation!$F$10:$G$25,2,FALSE), "")</f>
        <v>Low</v>
      </c>
      <c r="S293" s="228" t="s">
        <v>1726</v>
      </c>
      <c r="T293" s="226" t="str">
        <f>IFERROR(VLOOKUP(INDEX([5]Validation!$O$20:$R$23, MATCH($R293,[5]Validation!$M$20:$M$23,0),MATCH(J293,[5]Validation!$O$18:$R$18,0)),v.IPCC.risk,2,FALSE), "")</f>
        <v>Low</v>
      </c>
      <c r="U293" s="226" t="str">
        <f>IFERROR(VLOOKUP(INDEX([5]Validation!$O$20:$R$23, MATCH($R293,[5]Validation!$M$20:$M$23,0),MATCH(K293,[5]Validation!$O$18:$R$18,0)),v.IPCC.risk,2,FALSE), "")</f>
        <v>Low</v>
      </c>
      <c r="V293" s="226" t="str">
        <f>IFERROR(VLOOKUP(INDEX([5]Validation!$O$20:$R$23, MATCH($R293,[5]Validation!$M$20:$M$23,0),MATCH(L293,[5]Validation!$O$18:$R$18,0)),v.IPCC.risk,2,FALSE), "")</f>
        <v>Low</v>
      </c>
      <c r="W293" s="226" t="str">
        <f>IFERROR(VLOOKUP(INDEX([5]Validation!$O$20:$R$23, MATCH($R293,[5]Validation!$M$20:$M$23,0),MATCH(M293,[5]Validation!$O$18:$R$18,0)),v.IPCC.risk,2,FALSE), "")</f>
        <v>Low</v>
      </c>
      <c r="X293" s="226" t="str">
        <f>IFERROR(VLOOKUP(INDEX([5]Validation!$O$20:$R$23, MATCH($R293,[5]Validation!$M$20:$M$23,0),MATCH(N293,[5]Validation!$O$18:$R$18,0)),v.IPCC.risk,2,FALSE), "")</f>
        <v>Low</v>
      </c>
      <c r="Y293" s="226" t="s">
        <v>479</v>
      </c>
      <c r="Z293" s="228" t="s">
        <v>1727</v>
      </c>
      <c r="AA293" s="226" t="s">
        <v>43</v>
      </c>
      <c r="AB293" s="228" t="s">
        <v>1728</v>
      </c>
    </row>
    <row r="294" spans="1:28" ht="21" customHeight="1" x14ac:dyDescent="0.25">
      <c r="A294" s="271" t="s">
        <v>1733</v>
      </c>
      <c r="B294" s="274" t="s">
        <v>350</v>
      </c>
      <c r="C294" s="273" t="s">
        <v>1300</v>
      </c>
      <c r="D294" s="273" t="s">
        <v>444</v>
      </c>
      <c r="E294" s="273"/>
      <c r="F294" s="273" t="s">
        <v>31</v>
      </c>
      <c r="G294" s="274" t="s">
        <v>1734</v>
      </c>
      <c r="H294" s="275"/>
      <c r="I294" s="275"/>
      <c r="J294" s="222" t="s">
        <v>34</v>
      </c>
      <c r="K294" s="222" t="s">
        <v>34</v>
      </c>
      <c r="L294" s="222" t="s">
        <v>34</v>
      </c>
      <c r="M294" s="222" t="s">
        <v>35</v>
      </c>
      <c r="N294" s="222" t="s">
        <v>35</v>
      </c>
      <c r="O294" s="265" t="s">
        <v>1735</v>
      </c>
      <c r="P294" s="224" t="s">
        <v>34</v>
      </c>
      <c r="Q294" s="225" t="s">
        <v>34</v>
      </c>
      <c r="R294" s="226" t="str">
        <f>IFERROR(VLOOKUP(INDEX([5]Validation!$O$11:$R$14, MATCH($Q294,[5]Validation!$M$11:$M$14,0),MATCH($P294,[5]Validation!$O$9:$R$9,0)),[5]Validation!$F$10:$G$25,2,FALSE), "")</f>
        <v>Low</v>
      </c>
      <c r="S294" s="228" t="s">
        <v>1304</v>
      </c>
      <c r="T294" s="226" t="str">
        <f>IFERROR(VLOOKUP(INDEX([5]Validation!$O$20:$R$23, MATCH($R294,[5]Validation!$M$20:$M$23,0),MATCH(J294,[5]Validation!$O$18:$R$18,0)),v.IPCC.risk,2,FALSE), "")</f>
        <v>Low</v>
      </c>
      <c r="U294" s="226" t="str">
        <f>IFERROR(VLOOKUP(INDEX([5]Validation!$O$20:$R$23, MATCH($R294,[5]Validation!$M$20:$M$23,0),MATCH(K294,[5]Validation!$O$18:$R$18,0)),v.IPCC.risk,2,FALSE), "")</f>
        <v>Low</v>
      </c>
      <c r="V294" s="226" t="str">
        <f>IFERROR(VLOOKUP(INDEX([5]Validation!$O$20:$R$23, MATCH($R294,[5]Validation!$M$20:$M$23,0),MATCH(L294,[5]Validation!$O$18:$R$18,0)),v.IPCC.risk,2,FALSE), "")</f>
        <v>Low</v>
      </c>
      <c r="W294" s="226" t="str">
        <f>IFERROR(VLOOKUP(INDEX([5]Validation!$O$20:$R$23, MATCH($R294,[5]Validation!$M$20:$M$23,0),MATCH(M294,[5]Validation!$O$18:$R$18,0)),v.IPCC.risk,2,FALSE), "")</f>
        <v>Low</v>
      </c>
      <c r="X294" s="226" t="str">
        <f>IFERROR(VLOOKUP(INDEX([5]Validation!$O$20:$R$23, MATCH($R294,[5]Validation!$M$20:$M$23,0),MATCH(N294,[5]Validation!$O$18:$R$18,0)),v.IPCC.risk,2,FALSE), "")</f>
        <v>Low</v>
      </c>
      <c r="Y294" s="226" t="s">
        <v>479</v>
      </c>
      <c r="Z294" s="278" t="s">
        <v>1305</v>
      </c>
      <c r="AA294" s="226" t="s">
        <v>43</v>
      </c>
      <c r="AB294" s="228" t="s">
        <v>1306</v>
      </c>
    </row>
    <row r="295" spans="1:28" ht="21" customHeight="1" x14ac:dyDescent="0.25">
      <c r="A295" s="271" t="s">
        <v>1736</v>
      </c>
      <c r="B295" s="272" t="s">
        <v>259</v>
      </c>
      <c r="C295" s="273" t="s">
        <v>1300</v>
      </c>
      <c r="D295" s="273" t="s">
        <v>444</v>
      </c>
      <c r="E295" s="273"/>
      <c r="F295" s="273" t="s">
        <v>31</v>
      </c>
      <c r="G295" s="274" t="s">
        <v>1737</v>
      </c>
      <c r="H295" s="275"/>
      <c r="I295" s="275"/>
      <c r="J295" s="222" t="s">
        <v>34</v>
      </c>
      <c r="K295" s="222" t="s">
        <v>34</v>
      </c>
      <c r="L295" s="222" t="s">
        <v>34</v>
      </c>
      <c r="M295" s="222" t="s">
        <v>34</v>
      </c>
      <c r="N295" s="222" t="s">
        <v>35</v>
      </c>
      <c r="O295" s="276" t="s">
        <v>1738</v>
      </c>
      <c r="P295" s="224" t="s">
        <v>34</v>
      </c>
      <c r="Q295" s="225" t="s">
        <v>34</v>
      </c>
      <c r="R295" s="226" t="str">
        <f>IFERROR(VLOOKUP(INDEX([5]Validation!$O$11:$R$14, MATCH($Q295,[5]Validation!$M$11:$M$14,0),MATCH($P295,[5]Validation!$O$9:$R$9,0)),[5]Validation!$F$10:$G$25,2,FALSE), "")</f>
        <v>Low</v>
      </c>
      <c r="S295" s="228" t="s">
        <v>1304</v>
      </c>
      <c r="T295" s="226" t="str">
        <f>IFERROR(VLOOKUP(INDEX([5]Validation!$O$20:$R$23, MATCH($R295,[5]Validation!$M$20:$M$23,0),MATCH(J295,[5]Validation!$O$18:$R$18,0)),v.IPCC.risk,2,FALSE), "")</f>
        <v>Low</v>
      </c>
      <c r="U295" s="226" t="str">
        <f>IFERROR(VLOOKUP(INDEX([5]Validation!$O$20:$R$23, MATCH($R295,[5]Validation!$M$20:$M$23,0),MATCH(K295,[5]Validation!$O$18:$R$18,0)),v.IPCC.risk,2,FALSE), "")</f>
        <v>Low</v>
      </c>
      <c r="V295" s="226" t="str">
        <f>IFERROR(VLOOKUP(INDEX([5]Validation!$O$20:$R$23, MATCH($R295,[5]Validation!$M$20:$M$23,0),MATCH(L295,[5]Validation!$O$18:$R$18,0)),v.IPCC.risk,2,FALSE), "")</f>
        <v>Low</v>
      </c>
      <c r="W295" s="226" t="str">
        <f>IFERROR(VLOOKUP(INDEX([5]Validation!$O$20:$R$23, MATCH($R295,[5]Validation!$M$20:$M$23,0),MATCH(M295,[5]Validation!$O$18:$R$18,0)),v.IPCC.risk,2,FALSE), "")</f>
        <v>Low</v>
      </c>
      <c r="X295" s="226" t="str">
        <f>IFERROR(VLOOKUP(INDEX([5]Validation!$O$20:$R$23, MATCH($R295,[5]Validation!$M$20:$M$23,0),MATCH(N295,[5]Validation!$O$18:$R$18,0)),v.IPCC.risk,2,FALSE), "")</f>
        <v>Low</v>
      </c>
      <c r="Y295" s="226" t="s">
        <v>479</v>
      </c>
      <c r="Z295" s="278" t="s">
        <v>1305</v>
      </c>
      <c r="AA295" s="226" t="s">
        <v>43</v>
      </c>
      <c r="AB295" s="228" t="s">
        <v>1306</v>
      </c>
    </row>
    <row r="296" spans="1:28" ht="21" customHeight="1" x14ac:dyDescent="0.25">
      <c r="A296" s="271" t="s">
        <v>1739</v>
      </c>
      <c r="B296" s="279" t="s">
        <v>491</v>
      </c>
      <c r="C296" s="273" t="s">
        <v>1300</v>
      </c>
      <c r="D296" s="273" t="s">
        <v>444</v>
      </c>
      <c r="E296" s="273"/>
      <c r="F296" s="273" t="s">
        <v>31</v>
      </c>
      <c r="G296" s="274" t="s">
        <v>1740</v>
      </c>
      <c r="H296" s="275"/>
      <c r="I296" s="275"/>
      <c r="J296" s="222" t="s">
        <v>34</v>
      </c>
      <c r="K296" s="222" t="s">
        <v>34</v>
      </c>
      <c r="L296" s="222" t="s">
        <v>34</v>
      </c>
      <c r="M296" s="222" t="s">
        <v>34</v>
      </c>
      <c r="N296" s="222" t="s">
        <v>35</v>
      </c>
      <c r="O296" s="265" t="s">
        <v>1741</v>
      </c>
      <c r="P296" s="224" t="s">
        <v>34</v>
      </c>
      <c r="Q296" s="225" t="s">
        <v>34</v>
      </c>
      <c r="R296" s="226" t="str">
        <f>IFERROR(VLOOKUP(INDEX([5]Validation!$O$11:$R$14, MATCH($Q296,[5]Validation!$M$11:$M$14,0),MATCH($P296,[5]Validation!$O$9:$R$9,0)),[5]Validation!$F$10:$G$25,2,FALSE), "")</f>
        <v>Low</v>
      </c>
      <c r="S296" s="228" t="s">
        <v>1304</v>
      </c>
      <c r="T296" s="226" t="str">
        <f>IFERROR(VLOOKUP(INDEX([5]Validation!$O$20:$R$23, MATCH($R296,[5]Validation!$M$20:$M$23,0),MATCH(J296,[5]Validation!$O$18:$R$18,0)),v.IPCC.risk,2,FALSE), "")</f>
        <v>Low</v>
      </c>
      <c r="U296" s="226" t="str">
        <f>IFERROR(VLOOKUP(INDEX([5]Validation!$O$20:$R$23, MATCH($R296,[5]Validation!$M$20:$M$23,0),MATCH(K296,[5]Validation!$O$18:$R$18,0)),v.IPCC.risk,2,FALSE), "")</f>
        <v>Low</v>
      </c>
      <c r="V296" s="226" t="str">
        <f>IFERROR(VLOOKUP(INDEX([5]Validation!$O$20:$R$23, MATCH($R296,[5]Validation!$M$20:$M$23,0),MATCH(L296,[5]Validation!$O$18:$R$18,0)),v.IPCC.risk,2,FALSE), "")</f>
        <v>Low</v>
      </c>
      <c r="W296" s="226" t="str">
        <f>IFERROR(VLOOKUP(INDEX([5]Validation!$O$20:$R$23, MATCH($R296,[5]Validation!$M$20:$M$23,0),MATCH(M296,[5]Validation!$O$18:$R$18,0)),v.IPCC.risk,2,FALSE), "")</f>
        <v>Low</v>
      </c>
      <c r="X296" s="226" t="str">
        <f>IFERROR(VLOOKUP(INDEX([5]Validation!$O$20:$R$23, MATCH($R296,[5]Validation!$M$20:$M$23,0),MATCH(N296,[5]Validation!$O$18:$R$18,0)),v.IPCC.risk,2,FALSE), "")</f>
        <v>Low</v>
      </c>
      <c r="Y296" s="226" t="s">
        <v>479</v>
      </c>
      <c r="Z296" s="278" t="s">
        <v>1305</v>
      </c>
      <c r="AA296" s="226" t="s">
        <v>43</v>
      </c>
      <c r="AB296" s="228" t="s">
        <v>1306</v>
      </c>
    </row>
    <row r="297" spans="1:28" ht="21" customHeight="1" x14ac:dyDescent="0.25">
      <c r="A297" s="271" t="s">
        <v>1742</v>
      </c>
      <c r="B297" s="279" t="s">
        <v>68</v>
      </c>
      <c r="C297" s="273" t="s">
        <v>1300</v>
      </c>
      <c r="D297" s="273" t="s">
        <v>444</v>
      </c>
      <c r="E297" s="273"/>
      <c r="F297" s="273" t="s">
        <v>31</v>
      </c>
      <c r="G297" s="274" t="s">
        <v>1743</v>
      </c>
      <c r="H297" s="275"/>
      <c r="I297" s="275"/>
      <c r="J297" s="222" t="s">
        <v>34</v>
      </c>
      <c r="K297" s="222" t="s">
        <v>34</v>
      </c>
      <c r="L297" s="222" t="s">
        <v>34</v>
      </c>
      <c r="M297" s="222" t="s">
        <v>35</v>
      </c>
      <c r="N297" s="222" t="s">
        <v>35</v>
      </c>
      <c r="O297" s="265" t="s">
        <v>1391</v>
      </c>
      <c r="P297" s="224" t="s">
        <v>34</v>
      </c>
      <c r="Q297" s="225" t="s">
        <v>34</v>
      </c>
      <c r="R297" s="226" t="str">
        <f>IFERROR(VLOOKUP(INDEX([5]Validation!$O$11:$R$14, MATCH($Q297,[5]Validation!$M$11:$M$14,0),MATCH($P297,[5]Validation!$O$9:$R$9,0)),[5]Validation!$F$10:$G$25,2,FALSE), "")</f>
        <v>Low</v>
      </c>
      <c r="S297" s="228" t="s">
        <v>1304</v>
      </c>
      <c r="T297" s="226" t="str">
        <f>IFERROR(VLOOKUP(INDEX([5]Validation!$O$20:$R$23, MATCH($R297,[5]Validation!$M$20:$M$23,0),MATCH(J297,[5]Validation!$O$18:$R$18,0)),v.IPCC.risk,2,FALSE), "")</f>
        <v>Low</v>
      </c>
      <c r="U297" s="226" t="str">
        <f>IFERROR(VLOOKUP(INDEX([5]Validation!$O$20:$R$23, MATCH($R297,[5]Validation!$M$20:$M$23,0),MATCH(K297,[5]Validation!$O$18:$R$18,0)),v.IPCC.risk,2,FALSE), "")</f>
        <v>Low</v>
      </c>
      <c r="V297" s="226" t="str">
        <f>IFERROR(VLOOKUP(INDEX([5]Validation!$O$20:$R$23, MATCH($R297,[5]Validation!$M$20:$M$23,0),MATCH(L297,[5]Validation!$O$18:$R$18,0)),v.IPCC.risk,2,FALSE), "")</f>
        <v>Low</v>
      </c>
      <c r="W297" s="226" t="str">
        <f>IFERROR(VLOOKUP(INDEX([5]Validation!$O$20:$R$23, MATCH($R297,[5]Validation!$M$20:$M$23,0),MATCH(M297,[5]Validation!$O$18:$R$18,0)),v.IPCC.risk,2,FALSE), "")</f>
        <v>Low</v>
      </c>
      <c r="X297" s="226" t="str">
        <f>IFERROR(VLOOKUP(INDEX([5]Validation!$O$20:$R$23, MATCH($R297,[5]Validation!$M$20:$M$23,0),MATCH(N297,[5]Validation!$O$18:$R$18,0)),v.IPCC.risk,2,FALSE), "")</f>
        <v>Low</v>
      </c>
      <c r="Y297" s="226" t="s">
        <v>479</v>
      </c>
      <c r="Z297" s="278" t="s">
        <v>1305</v>
      </c>
      <c r="AA297" s="226" t="s">
        <v>43</v>
      </c>
      <c r="AB297" s="228" t="s">
        <v>1306</v>
      </c>
    </row>
    <row r="298" spans="1:28" ht="21" customHeight="1" x14ac:dyDescent="0.25">
      <c r="A298" s="271" t="s">
        <v>1744</v>
      </c>
      <c r="B298" s="279" t="s">
        <v>57</v>
      </c>
      <c r="C298" s="273" t="s">
        <v>1300</v>
      </c>
      <c r="D298" s="273" t="s">
        <v>444</v>
      </c>
      <c r="E298" s="273"/>
      <c r="F298" s="273" t="s">
        <v>31</v>
      </c>
      <c r="G298" s="274" t="s">
        <v>1745</v>
      </c>
      <c r="H298" s="275"/>
      <c r="I298" s="275"/>
      <c r="J298" s="222" t="s">
        <v>34</v>
      </c>
      <c r="K298" s="222" t="s">
        <v>34</v>
      </c>
      <c r="L298" s="222" t="s">
        <v>34</v>
      </c>
      <c r="M298" s="222" t="s">
        <v>35</v>
      </c>
      <c r="N298" s="222" t="s">
        <v>35</v>
      </c>
      <c r="O298" s="265" t="s">
        <v>1391</v>
      </c>
      <c r="P298" s="224" t="s">
        <v>34</v>
      </c>
      <c r="Q298" s="225" t="s">
        <v>34</v>
      </c>
      <c r="R298" s="226" t="str">
        <f>IFERROR(VLOOKUP(INDEX([5]Validation!$O$11:$R$14, MATCH($Q298,[5]Validation!$M$11:$M$14,0),MATCH($P298,[5]Validation!$O$9:$R$9,0)),[5]Validation!$F$10:$G$25,2,FALSE), "")</f>
        <v>Low</v>
      </c>
      <c r="S298" s="228" t="s">
        <v>1304</v>
      </c>
      <c r="T298" s="226" t="str">
        <f>IFERROR(VLOOKUP(INDEX([5]Validation!$O$20:$R$23, MATCH($R298,[5]Validation!$M$20:$M$23,0),MATCH(J298,[5]Validation!$O$18:$R$18,0)),v.IPCC.risk,2,FALSE), "")</f>
        <v>Low</v>
      </c>
      <c r="U298" s="226" t="str">
        <f>IFERROR(VLOOKUP(INDEX([5]Validation!$O$20:$R$23, MATCH($R298,[5]Validation!$M$20:$M$23,0),MATCH(K298,[5]Validation!$O$18:$R$18,0)),v.IPCC.risk,2,FALSE), "")</f>
        <v>Low</v>
      </c>
      <c r="V298" s="226" t="str">
        <f>IFERROR(VLOOKUP(INDEX([5]Validation!$O$20:$R$23, MATCH($R298,[5]Validation!$M$20:$M$23,0),MATCH(L298,[5]Validation!$O$18:$R$18,0)),v.IPCC.risk,2,FALSE), "")</f>
        <v>Low</v>
      </c>
      <c r="W298" s="226" t="str">
        <f>IFERROR(VLOOKUP(INDEX([5]Validation!$O$20:$R$23, MATCH($R298,[5]Validation!$M$20:$M$23,0),MATCH(M298,[5]Validation!$O$18:$R$18,0)),v.IPCC.risk,2,FALSE), "")</f>
        <v>Low</v>
      </c>
      <c r="X298" s="226" t="str">
        <f>IFERROR(VLOOKUP(INDEX([5]Validation!$O$20:$R$23, MATCH($R298,[5]Validation!$M$20:$M$23,0),MATCH(N298,[5]Validation!$O$18:$R$18,0)),v.IPCC.risk,2,FALSE), "")</f>
        <v>Low</v>
      </c>
      <c r="Y298" s="226" t="s">
        <v>479</v>
      </c>
      <c r="Z298" s="278" t="s">
        <v>1305</v>
      </c>
      <c r="AA298" s="226" t="s">
        <v>43</v>
      </c>
      <c r="AB298" s="228" t="s">
        <v>1306</v>
      </c>
    </row>
    <row r="299" spans="1:28" ht="21" customHeight="1" x14ac:dyDescent="0.25">
      <c r="A299" s="271" t="s">
        <v>1746</v>
      </c>
      <c r="B299" s="279" t="s">
        <v>46</v>
      </c>
      <c r="C299" s="273" t="s">
        <v>1300</v>
      </c>
      <c r="D299" s="273" t="s">
        <v>444</v>
      </c>
      <c r="E299" s="273"/>
      <c r="F299" s="273" t="s">
        <v>31</v>
      </c>
      <c r="G299" s="274" t="s">
        <v>1747</v>
      </c>
      <c r="H299" s="275"/>
      <c r="I299" s="275"/>
      <c r="J299" s="222" t="s">
        <v>34</v>
      </c>
      <c r="K299" s="222" t="s">
        <v>34</v>
      </c>
      <c r="L299" s="222" t="s">
        <v>34</v>
      </c>
      <c r="M299" s="222" t="s">
        <v>34</v>
      </c>
      <c r="N299" s="222" t="s">
        <v>35</v>
      </c>
      <c r="O299" s="265" t="s">
        <v>1391</v>
      </c>
      <c r="P299" s="224" t="s">
        <v>34</v>
      </c>
      <c r="Q299" s="225" t="s">
        <v>34</v>
      </c>
      <c r="R299" s="226" t="str">
        <f>IFERROR(VLOOKUP(INDEX([5]Validation!$O$11:$R$14, MATCH($Q299,[5]Validation!$M$11:$M$14,0),MATCH($P299,[5]Validation!$O$9:$R$9,0)),[5]Validation!$F$10:$G$25,2,FALSE), "")</f>
        <v>Low</v>
      </c>
      <c r="S299" s="228" t="s">
        <v>1304</v>
      </c>
      <c r="T299" s="226" t="str">
        <f>IFERROR(VLOOKUP(INDEX([5]Validation!$O$20:$R$23, MATCH($R299,[5]Validation!$M$20:$M$23,0),MATCH(J299,[5]Validation!$O$18:$R$18,0)),v.IPCC.risk,2,FALSE), "")</f>
        <v>Low</v>
      </c>
      <c r="U299" s="226" t="str">
        <f>IFERROR(VLOOKUP(INDEX([5]Validation!$O$20:$R$23, MATCH($R299,[5]Validation!$M$20:$M$23,0),MATCH(K299,[5]Validation!$O$18:$R$18,0)),v.IPCC.risk,2,FALSE), "")</f>
        <v>Low</v>
      </c>
      <c r="V299" s="226" t="str">
        <f>IFERROR(VLOOKUP(INDEX([5]Validation!$O$20:$R$23, MATCH($R299,[5]Validation!$M$20:$M$23,0),MATCH(L299,[5]Validation!$O$18:$R$18,0)),v.IPCC.risk,2,FALSE), "")</f>
        <v>Low</v>
      </c>
      <c r="W299" s="226" t="str">
        <f>IFERROR(VLOOKUP(INDEX([5]Validation!$O$20:$R$23, MATCH($R299,[5]Validation!$M$20:$M$23,0),MATCH(M299,[5]Validation!$O$18:$R$18,0)),v.IPCC.risk,2,FALSE), "")</f>
        <v>Low</v>
      </c>
      <c r="X299" s="226" t="str">
        <f>IFERROR(VLOOKUP(INDEX([5]Validation!$O$20:$R$23, MATCH($R299,[5]Validation!$M$20:$M$23,0),MATCH(N299,[5]Validation!$O$18:$R$18,0)),v.IPCC.risk,2,FALSE), "")</f>
        <v>Low</v>
      </c>
      <c r="Y299" s="226" t="s">
        <v>479</v>
      </c>
      <c r="Z299" s="278" t="s">
        <v>1305</v>
      </c>
      <c r="AA299" s="226" t="s">
        <v>43</v>
      </c>
      <c r="AB299" s="228" t="s">
        <v>1306</v>
      </c>
    </row>
    <row r="300" spans="1:28" ht="21" customHeight="1" x14ac:dyDescent="0.25">
      <c r="A300" s="271" t="s">
        <v>1748</v>
      </c>
      <c r="B300" s="279" t="s">
        <v>68</v>
      </c>
      <c r="C300" s="273" t="s">
        <v>443</v>
      </c>
      <c r="D300" s="273" t="s">
        <v>444</v>
      </c>
      <c r="E300" s="273"/>
      <c r="F300" s="273" t="s">
        <v>31</v>
      </c>
      <c r="G300" s="274" t="s">
        <v>1749</v>
      </c>
      <c r="H300" s="275"/>
      <c r="I300" s="275"/>
      <c r="J300" s="222" t="s">
        <v>34</v>
      </c>
      <c r="K300" s="222" t="s">
        <v>34</v>
      </c>
      <c r="L300" s="222" t="s">
        <v>34</v>
      </c>
      <c r="M300" s="222" t="s">
        <v>34</v>
      </c>
      <c r="N300" s="222" t="s">
        <v>34</v>
      </c>
      <c r="O300" s="276" t="s">
        <v>1750</v>
      </c>
      <c r="P300" s="224" t="s">
        <v>34</v>
      </c>
      <c r="Q300" s="225" t="s">
        <v>34</v>
      </c>
      <c r="R300" s="226" t="str">
        <f>IFERROR(VLOOKUP(INDEX([5]Validation!$O$11:$R$14, MATCH($Q300,[5]Validation!$M$11:$M$14,0),MATCH($P300,[5]Validation!$O$9:$R$9,0)),[5]Validation!$F$10:$G$25,2,FALSE), "")</f>
        <v>Low</v>
      </c>
      <c r="S300" s="228" t="s">
        <v>1751</v>
      </c>
      <c r="T300" s="226" t="str">
        <f>IFERROR(VLOOKUP(INDEX([5]Validation!$O$20:$R$23, MATCH($R300,[5]Validation!$M$20:$M$23,0),MATCH(J300,[5]Validation!$O$18:$R$18,0)),v.IPCC.risk,2,FALSE), "")</f>
        <v>Low</v>
      </c>
      <c r="U300" s="226" t="str">
        <f>IFERROR(VLOOKUP(INDEX([5]Validation!$O$20:$R$23, MATCH($R300,[5]Validation!$M$20:$M$23,0),MATCH(K300,[5]Validation!$O$18:$R$18,0)),v.IPCC.risk,2,FALSE), "")</f>
        <v>Low</v>
      </c>
      <c r="V300" s="226" t="str">
        <f>IFERROR(VLOOKUP(INDEX([5]Validation!$O$20:$R$23, MATCH($R300,[5]Validation!$M$20:$M$23,0),MATCH(L300,[5]Validation!$O$18:$R$18,0)),v.IPCC.risk,2,FALSE), "")</f>
        <v>Low</v>
      </c>
      <c r="W300" s="226" t="str">
        <f>IFERROR(VLOOKUP(INDEX([5]Validation!$O$20:$R$23, MATCH($R300,[5]Validation!$M$20:$M$23,0),MATCH(M300,[5]Validation!$O$18:$R$18,0)),v.IPCC.risk,2,FALSE), "")</f>
        <v>Low</v>
      </c>
      <c r="X300" s="226" t="str">
        <f>IFERROR(VLOOKUP(INDEX([5]Validation!$O$20:$R$23, MATCH($R300,[5]Validation!$M$20:$M$23,0),MATCH(N300,[5]Validation!$O$18:$R$18,0)),v.IPCC.risk,2,FALSE), "")</f>
        <v>Low</v>
      </c>
      <c r="Y300" s="226" t="s">
        <v>479</v>
      </c>
      <c r="Z300" s="280" t="s">
        <v>1752</v>
      </c>
      <c r="AA300" s="226" t="s">
        <v>65</v>
      </c>
      <c r="AB300" s="228" t="s">
        <v>1753</v>
      </c>
    </row>
    <row r="301" spans="1:28" ht="21" customHeight="1" x14ac:dyDescent="0.25">
      <c r="A301" s="271" t="s">
        <v>1754</v>
      </c>
      <c r="B301" s="279" t="s">
        <v>57</v>
      </c>
      <c r="C301" s="273" t="s">
        <v>443</v>
      </c>
      <c r="D301" s="273" t="s">
        <v>444</v>
      </c>
      <c r="E301" s="273"/>
      <c r="F301" s="273" t="s">
        <v>31</v>
      </c>
      <c r="G301" s="274" t="s">
        <v>1755</v>
      </c>
      <c r="H301" s="275"/>
      <c r="I301" s="275"/>
      <c r="J301" s="222" t="s">
        <v>34</v>
      </c>
      <c r="K301" s="222" t="s">
        <v>34</v>
      </c>
      <c r="L301" s="222" t="s">
        <v>34</v>
      </c>
      <c r="M301" s="222" t="s">
        <v>34</v>
      </c>
      <c r="N301" s="222" t="s">
        <v>34</v>
      </c>
      <c r="O301" s="276" t="s">
        <v>1750</v>
      </c>
      <c r="P301" s="224" t="s">
        <v>34</v>
      </c>
      <c r="Q301" s="225" t="s">
        <v>34</v>
      </c>
      <c r="R301" s="226" t="str">
        <f>IFERROR(VLOOKUP(INDEX([5]Validation!$O$11:$R$14, MATCH($Q301,[5]Validation!$M$11:$M$14,0),MATCH($P301,[5]Validation!$O$9:$R$9,0)),[5]Validation!$F$10:$G$25,2,FALSE), "")</f>
        <v>Low</v>
      </c>
      <c r="S301" s="228" t="s">
        <v>1751</v>
      </c>
      <c r="T301" s="226" t="str">
        <f>IFERROR(VLOOKUP(INDEX([5]Validation!$O$20:$R$23, MATCH($R301,[5]Validation!$M$20:$M$23,0),MATCH(J301,[5]Validation!$O$18:$R$18,0)),v.IPCC.risk,2,FALSE), "")</f>
        <v>Low</v>
      </c>
      <c r="U301" s="226" t="str">
        <f>IFERROR(VLOOKUP(INDEX([5]Validation!$O$20:$R$23, MATCH($R301,[5]Validation!$M$20:$M$23,0),MATCH(K301,[5]Validation!$O$18:$R$18,0)),v.IPCC.risk,2,FALSE), "")</f>
        <v>Low</v>
      </c>
      <c r="V301" s="226" t="str">
        <f>IFERROR(VLOOKUP(INDEX([5]Validation!$O$20:$R$23, MATCH($R301,[5]Validation!$M$20:$M$23,0),MATCH(L301,[5]Validation!$O$18:$R$18,0)),v.IPCC.risk,2,FALSE), "")</f>
        <v>Low</v>
      </c>
      <c r="W301" s="226" t="str">
        <f>IFERROR(VLOOKUP(INDEX([5]Validation!$O$20:$R$23, MATCH($R301,[5]Validation!$M$20:$M$23,0),MATCH(M301,[5]Validation!$O$18:$R$18,0)),v.IPCC.risk,2,FALSE), "")</f>
        <v>Low</v>
      </c>
      <c r="X301" s="226" t="str">
        <f>IFERROR(VLOOKUP(INDEX([5]Validation!$O$20:$R$23, MATCH($R301,[5]Validation!$M$20:$M$23,0),MATCH(N301,[5]Validation!$O$18:$R$18,0)),v.IPCC.risk,2,FALSE), "")</f>
        <v>Low</v>
      </c>
      <c r="Y301" s="226" t="s">
        <v>479</v>
      </c>
      <c r="Z301" s="277" t="s">
        <v>1752</v>
      </c>
      <c r="AA301" s="226" t="s">
        <v>65</v>
      </c>
      <c r="AB301" s="228" t="s">
        <v>1753</v>
      </c>
    </row>
    <row r="302" spans="1:28" ht="21" customHeight="1" x14ac:dyDescent="0.25">
      <c r="A302" s="271" t="s">
        <v>1756</v>
      </c>
      <c r="B302" s="279" t="s">
        <v>46</v>
      </c>
      <c r="C302" s="273" t="s">
        <v>443</v>
      </c>
      <c r="D302" s="273" t="s">
        <v>444</v>
      </c>
      <c r="E302" s="273"/>
      <c r="F302" s="273" t="s">
        <v>31</v>
      </c>
      <c r="G302" s="274" t="s">
        <v>1757</v>
      </c>
      <c r="H302" s="275"/>
      <c r="I302" s="275"/>
      <c r="J302" s="222" t="s">
        <v>34</v>
      </c>
      <c r="K302" s="222" t="s">
        <v>34</v>
      </c>
      <c r="L302" s="222" t="s">
        <v>34</v>
      </c>
      <c r="M302" s="222" t="s">
        <v>34</v>
      </c>
      <c r="N302" s="222" t="s">
        <v>34</v>
      </c>
      <c r="O302" s="276" t="s">
        <v>1750</v>
      </c>
      <c r="P302" s="224" t="s">
        <v>34</v>
      </c>
      <c r="Q302" s="225" t="s">
        <v>34</v>
      </c>
      <c r="R302" s="226" t="str">
        <f>IFERROR(VLOOKUP(INDEX([5]Validation!$O$11:$R$14, MATCH($Q302,[5]Validation!$M$11:$M$14,0),MATCH($P302,[5]Validation!$O$9:$R$9,0)),[5]Validation!$F$10:$G$25,2,FALSE), "")</f>
        <v>Low</v>
      </c>
      <c r="S302" s="228" t="s">
        <v>1751</v>
      </c>
      <c r="T302" s="226" t="str">
        <f>IFERROR(VLOOKUP(INDEX([5]Validation!$O$20:$R$23, MATCH($R302,[5]Validation!$M$20:$M$23,0),MATCH(J302,[5]Validation!$O$18:$R$18,0)),v.IPCC.risk,2,FALSE), "")</f>
        <v>Low</v>
      </c>
      <c r="U302" s="226" t="str">
        <f>IFERROR(VLOOKUP(INDEX([5]Validation!$O$20:$R$23, MATCH($R302,[5]Validation!$M$20:$M$23,0),MATCH(K302,[5]Validation!$O$18:$R$18,0)),v.IPCC.risk,2,FALSE), "")</f>
        <v>Low</v>
      </c>
      <c r="V302" s="226" t="str">
        <f>IFERROR(VLOOKUP(INDEX([5]Validation!$O$20:$R$23, MATCH($R302,[5]Validation!$M$20:$M$23,0),MATCH(L302,[5]Validation!$O$18:$R$18,0)),v.IPCC.risk,2,FALSE), "")</f>
        <v>Low</v>
      </c>
      <c r="W302" s="226" t="str">
        <f>IFERROR(VLOOKUP(INDEX([5]Validation!$O$20:$R$23, MATCH($R302,[5]Validation!$M$20:$M$23,0),MATCH(M302,[5]Validation!$O$18:$R$18,0)),v.IPCC.risk,2,FALSE), "")</f>
        <v>Low</v>
      </c>
      <c r="X302" s="226" t="str">
        <f>IFERROR(VLOOKUP(INDEX([5]Validation!$O$20:$R$23, MATCH($R302,[5]Validation!$M$20:$M$23,0),MATCH(N302,[5]Validation!$O$18:$R$18,0)),v.IPCC.risk,2,FALSE), "")</f>
        <v>Low</v>
      </c>
      <c r="Y302" s="226" t="s">
        <v>479</v>
      </c>
      <c r="Z302" s="277" t="s">
        <v>1752</v>
      </c>
      <c r="AA302" s="226" t="s">
        <v>65</v>
      </c>
      <c r="AB302" s="228" t="s">
        <v>1758</v>
      </c>
    </row>
    <row r="303" spans="1:28" ht="21" customHeight="1" x14ac:dyDescent="0.25">
      <c r="A303" s="271" t="s">
        <v>1759</v>
      </c>
      <c r="B303" s="272" t="s">
        <v>88</v>
      </c>
      <c r="C303" s="273" t="s">
        <v>443</v>
      </c>
      <c r="D303" s="273" t="s">
        <v>444</v>
      </c>
      <c r="E303" s="273"/>
      <c r="F303" s="273" t="s">
        <v>31</v>
      </c>
      <c r="G303" s="274" t="s">
        <v>1760</v>
      </c>
      <c r="H303" s="275"/>
      <c r="I303" s="275"/>
      <c r="J303" s="222" t="s">
        <v>34</v>
      </c>
      <c r="K303" s="222" t="s">
        <v>34</v>
      </c>
      <c r="L303" s="222" t="s">
        <v>34</v>
      </c>
      <c r="M303" s="222" t="s">
        <v>34</v>
      </c>
      <c r="N303" s="222" t="s">
        <v>34</v>
      </c>
      <c r="O303" s="276" t="s">
        <v>1750</v>
      </c>
      <c r="P303" s="224" t="s">
        <v>34</v>
      </c>
      <c r="Q303" s="225" t="s">
        <v>34</v>
      </c>
      <c r="R303" s="226" t="str">
        <f>IFERROR(VLOOKUP(INDEX([5]Validation!$O$11:$R$14, MATCH($Q303,[5]Validation!$M$11:$M$14,0),MATCH($P303,[5]Validation!$O$9:$R$9,0)),[5]Validation!$F$10:$G$25,2,FALSE), "")</f>
        <v>Low</v>
      </c>
      <c r="S303" s="228" t="s">
        <v>1751</v>
      </c>
      <c r="T303" s="226" t="str">
        <f>IFERROR(VLOOKUP(INDEX([5]Validation!$O$20:$R$23, MATCH($R303,[5]Validation!$M$20:$M$23,0),MATCH(J303,[5]Validation!$O$18:$R$18,0)),v.IPCC.risk,2,FALSE), "")</f>
        <v>Low</v>
      </c>
      <c r="U303" s="226" t="str">
        <f>IFERROR(VLOOKUP(INDEX([5]Validation!$O$20:$R$23, MATCH($R303,[5]Validation!$M$20:$M$23,0),MATCH(K303,[5]Validation!$O$18:$R$18,0)),v.IPCC.risk,2,FALSE), "")</f>
        <v>Low</v>
      </c>
      <c r="V303" s="226" t="str">
        <f>IFERROR(VLOOKUP(INDEX([5]Validation!$O$20:$R$23, MATCH($R303,[5]Validation!$M$20:$M$23,0),MATCH(L303,[5]Validation!$O$18:$R$18,0)),v.IPCC.risk,2,FALSE), "")</f>
        <v>Low</v>
      </c>
      <c r="W303" s="226" t="str">
        <f>IFERROR(VLOOKUP(INDEX([5]Validation!$O$20:$R$23, MATCH($R303,[5]Validation!$M$20:$M$23,0),MATCH(M303,[5]Validation!$O$18:$R$18,0)),v.IPCC.risk,2,FALSE), "")</f>
        <v>Low</v>
      </c>
      <c r="X303" s="226" t="str">
        <f>IFERROR(VLOOKUP(INDEX([5]Validation!$O$20:$R$23, MATCH($R303,[5]Validation!$M$20:$M$23,0),MATCH(N303,[5]Validation!$O$18:$R$18,0)),v.IPCC.risk,2,FALSE), "")</f>
        <v>Low</v>
      </c>
      <c r="Y303" s="226" t="s">
        <v>479</v>
      </c>
      <c r="Z303" s="280" t="s">
        <v>1752</v>
      </c>
      <c r="AA303" s="226" t="s">
        <v>65</v>
      </c>
      <c r="AB303" s="228" t="s">
        <v>1761</v>
      </c>
    </row>
    <row r="304" spans="1:28" ht="21" customHeight="1" x14ac:dyDescent="0.25">
      <c r="A304" s="271" t="s">
        <v>1762</v>
      </c>
      <c r="B304" s="272" t="s">
        <v>150</v>
      </c>
      <c r="C304" s="273" t="s">
        <v>443</v>
      </c>
      <c r="D304" s="273" t="s">
        <v>444</v>
      </c>
      <c r="E304" s="273"/>
      <c r="F304" s="273" t="s">
        <v>31</v>
      </c>
      <c r="G304" s="274" t="s">
        <v>1763</v>
      </c>
      <c r="H304" s="275"/>
      <c r="I304" s="275"/>
      <c r="J304" s="222" t="s">
        <v>34</v>
      </c>
      <c r="K304" s="222" t="s">
        <v>34</v>
      </c>
      <c r="L304" s="222" t="s">
        <v>34</v>
      </c>
      <c r="M304" s="222" t="s">
        <v>34</v>
      </c>
      <c r="N304" s="222" t="s">
        <v>34</v>
      </c>
      <c r="O304" s="276" t="s">
        <v>1750</v>
      </c>
      <c r="P304" s="224" t="s">
        <v>34</v>
      </c>
      <c r="Q304" s="225" t="s">
        <v>34</v>
      </c>
      <c r="R304" s="226" t="str">
        <f>IFERROR(VLOOKUP(INDEX([5]Validation!$O$11:$R$14, MATCH($Q304,[5]Validation!$M$11:$M$14,0),MATCH($P304,[5]Validation!$O$9:$R$9,0)),[5]Validation!$F$10:$G$25,2,FALSE), "")</f>
        <v>Low</v>
      </c>
      <c r="S304" s="228" t="s">
        <v>1751</v>
      </c>
      <c r="T304" s="226" t="str">
        <f>IFERROR(VLOOKUP(INDEX([5]Validation!$O$20:$R$23, MATCH($R304,[5]Validation!$M$20:$M$23,0),MATCH(J304,[5]Validation!$O$18:$R$18,0)),v.IPCC.risk,2,FALSE), "")</f>
        <v>Low</v>
      </c>
      <c r="U304" s="226" t="str">
        <f>IFERROR(VLOOKUP(INDEX([5]Validation!$O$20:$R$23, MATCH($R304,[5]Validation!$M$20:$M$23,0),MATCH(K304,[5]Validation!$O$18:$R$18,0)),v.IPCC.risk,2,FALSE), "")</f>
        <v>Low</v>
      </c>
      <c r="V304" s="226" t="str">
        <f>IFERROR(VLOOKUP(INDEX([5]Validation!$O$20:$R$23, MATCH($R304,[5]Validation!$M$20:$M$23,0),MATCH(L304,[5]Validation!$O$18:$R$18,0)),v.IPCC.risk,2,FALSE), "")</f>
        <v>Low</v>
      </c>
      <c r="W304" s="226" t="str">
        <f>IFERROR(VLOOKUP(INDEX([5]Validation!$O$20:$R$23, MATCH($R304,[5]Validation!$M$20:$M$23,0),MATCH(M304,[5]Validation!$O$18:$R$18,0)),v.IPCC.risk,2,FALSE), "")</f>
        <v>Low</v>
      </c>
      <c r="X304" s="226" t="str">
        <f>IFERROR(VLOOKUP(INDEX([5]Validation!$O$20:$R$23, MATCH($R304,[5]Validation!$M$20:$M$23,0),MATCH(N304,[5]Validation!$O$18:$R$18,0)),v.IPCC.risk,2,FALSE), "")</f>
        <v>Low</v>
      </c>
      <c r="Y304" s="226" t="s">
        <v>479</v>
      </c>
      <c r="Z304" s="280" t="s">
        <v>1752</v>
      </c>
      <c r="AA304" s="226" t="s">
        <v>65</v>
      </c>
      <c r="AB304" s="228" t="s">
        <v>1764</v>
      </c>
    </row>
    <row r="305" spans="1:28" ht="21" customHeight="1" x14ac:dyDescent="0.25">
      <c r="A305" s="271" t="s">
        <v>1765</v>
      </c>
      <c r="B305" s="274" t="s">
        <v>350</v>
      </c>
      <c r="C305" s="273" t="s">
        <v>443</v>
      </c>
      <c r="D305" s="273" t="s">
        <v>444</v>
      </c>
      <c r="E305" s="273"/>
      <c r="F305" s="273" t="s">
        <v>31</v>
      </c>
      <c r="G305" s="274" t="s">
        <v>1766</v>
      </c>
      <c r="H305" s="275"/>
      <c r="I305" s="275"/>
      <c r="J305" s="222" t="s">
        <v>34</v>
      </c>
      <c r="K305" s="222" t="s">
        <v>34</v>
      </c>
      <c r="L305" s="222" t="s">
        <v>34</v>
      </c>
      <c r="M305" s="222" t="s">
        <v>34</v>
      </c>
      <c r="N305" s="222" t="s">
        <v>34</v>
      </c>
      <c r="O305" s="276" t="s">
        <v>1363</v>
      </c>
      <c r="P305" s="224" t="s">
        <v>34</v>
      </c>
      <c r="Q305" s="225" t="s">
        <v>34</v>
      </c>
      <c r="R305" s="226" t="str">
        <f>IFERROR(VLOOKUP(INDEX([5]Validation!$O$11:$R$14, MATCH($Q305,[5]Validation!$M$11:$M$14,0),MATCH($P305,[5]Validation!$O$9:$R$9,0)),[5]Validation!$F$10:$G$25,2,FALSE), "")</f>
        <v>Low</v>
      </c>
      <c r="S305" s="228" t="s">
        <v>1767</v>
      </c>
      <c r="T305" s="226" t="str">
        <f>IFERROR(VLOOKUP(INDEX([5]Validation!$O$20:$R$23, MATCH($R305,[5]Validation!$M$20:$M$23,0),MATCH(J305,[5]Validation!$O$18:$R$18,0)),v.IPCC.risk,2,FALSE), "")</f>
        <v>Low</v>
      </c>
      <c r="U305" s="226" t="str">
        <f>IFERROR(VLOOKUP(INDEX([5]Validation!$O$20:$R$23, MATCH($R305,[5]Validation!$M$20:$M$23,0),MATCH(K305,[5]Validation!$O$18:$R$18,0)),v.IPCC.risk,2,FALSE), "")</f>
        <v>Low</v>
      </c>
      <c r="V305" s="226" t="str">
        <f>IFERROR(VLOOKUP(INDEX([5]Validation!$O$20:$R$23, MATCH($R305,[5]Validation!$M$20:$M$23,0),MATCH(L305,[5]Validation!$O$18:$R$18,0)),v.IPCC.risk,2,FALSE), "")</f>
        <v>Low</v>
      </c>
      <c r="W305" s="226" t="str">
        <f>IFERROR(VLOOKUP(INDEX([5]Validation!$O$20:$R$23, MATCH($R305,[5]Validation!$M$20:$M$23,0),MATCH(M305,[5]Validation!$O$18:$R$18,0)),v.IPCC.risk,2,FALSE), "")</f>
        <v>Low</v>
      </c>
      <c r="X305" s="226" t="str">
        <f>IFERROR(VLOOKUP(INDEX([5]Validation!$O$20:$R$23, MATCH($R305,[5]Validation!$M$20:$M$23,0),MATCH(N305,[5]Validation!$O$18:$R$18,0)),v.IPCC.risk,2,FALSE), "")</f>
        <v>Low</v>
      </c>
      <c r="Y305" s="226" t="s">
        <v>479</v>
      </c>
      <c r="Z305" s="278" t="s">
        <v>945</v>
      </c>
      <c r="AA305" s="226" t="s">
        <v>65</v>
      </c>
      <c r="AB305" s="228" t="s">
        <v>1768</v>
      </c>
    </row>
    <row r="306" spans="1:28" ht="21" customHeight="1" x14ac:dyDescent="0.25">
      <c r="A306" s="271" t="s">
        <v>1769</v>
      </c>
      <c r="B306" s="272" t="s">
        <v>340</v>
      </c>
      <c r="C306" s="273" t="s">
        <v>443</v>
      </c>
      <c r="D306" s="273" t="s">
        <v>444</v>
      </c>
      <c r="E306" s="273"/>
      <c r="F306" s="273" t="s">
        <v>31</v>
      </c>
      <c r="G306" s="274"/>
      <c r="H306" s="275"/>
      <c r="I306" s="275"/>
      <c r="J306" s="222" t="s">
        <v>34</v>
      </c>
      <c r="K306" s="222" t="s">
        <v>34</v>
      </c>
      <c r="L306" s="222" t="s">
        <v>34</v>
      </c>
      <c r="M306" s="222" t="s">
        <v>34</v>
      </c>
      <c r="N306" s="222" t="s">
        <v>34</v>
      </c>
      <c r="O306" s="276" t="s">
        <v>1750</v>
      </c>
      <c r="P306" s="224" t="s">
        <v>34</v>
      </c>
      <c r="Q306" s="225" t="s">
        <v>34</v>
      </c>
      <c r="R306" s="226" t="str">
        <f>IFERROR(VLOOKUP(INDEX([5]Validation!$O$11:$R$14, MATCH($Q306,[5]Validation!$M$11:$M$14,0),MATCH($P306,[5]Validation!$O$9:$R$9,0)),[5]Validation!$F$10:$G$25,2,FALSE), "")</f>
        <v>Low</v>
      </c>
      <c r="S306" s="228" t="s">
        <v>1770</v>
      </c>
      <c r="T306" s="226" t="str">
        <f>IFERROR(VLOOKUP(INDEX([5]Validation!$O$20:$R$23, MATCH($R306,[5]Validation!$M$20:$M$23,0),MATCH(J306,[5]Validation!$O$18:$R$18,0)),v.IPCC.risk,2,FALSE), "")</f>
        <v>Low</v>
      </c>
      <c r="U306" s="226" t="str">
        <f>IFERROR(VLOOKUP(INDEX([5]Validation!$O$20:$R$23, MATCH($R306,[5]Validation!$M$20:$M$23,0),MATCH(K306,[5]Validation!$O$18:$R$18,0)),v.IPCC.risk,2,FALSE), "")</f>
        <v>Low</v>
      </c>
      <c r="V306" s="226" t="str">
        <f>IFERROR(VLOOKUP(INDEX([5]Validation!$O$20:$R$23, MATCH($R306,[5]Validation!$M$20:$M$23,0),MATCH(L306,[5]Validation!$O$18:$R$18,0)),v.IPCC.risk,2,FALSE), "")</f>
        <v>Low</v>
      </c>
      <c r="W306" s="226" t="str">
        <f>IFERROR(VLOOKUP(INDEX([5]Validation!$O$20:$R$23, MATCH($R306,[5]Validation!$M$20:$M$23,0),MATCH(M306,[5]Validation!$O$18:$R$18,0)),v.IPCC.risk,2,FALSE), "")</f>
        <v>Low</v>
      </c>
      <c r="X306" s="226" t="str">
        <f>IFERROR(VLOOKUP(INDEX([5]Validation!$O$20:$R$23, MATCH($R306,[5]Validation!$M$20:$M$23,0),MATCH(N306,[5]Validation!$O$18:$R$18,0)),v.IPCC.risk,2,FALSE), "")</f>
        <v>Low</v>
      </c>
      <c r="Y306" s="226" t="s">
        <v>479</v>
      </c>
      <c r="Z306" s="280" t="s">
        <v>945</v>
      </c>
      <c r="AA306" s="226" t="s">
        <v>65</v>
      </c>
      <c r="AB306" s="228" t="s">
        <v>1771</v>
      </c>
    </row>
    <row r="307" spans="1:28" ht="21" customHeight="1" x14ac:dyDescent="0.25">
      <c r="A307" s="271" t="s">
        <v>1772</v>
      </c>
      <c r="B307" s="272" t="s">
        <v>647</v>
      </c>
      <c r="C307" s="273" t="s">
        <v>443</v>
      </c>
      <c r="D307" s="273" t="s">
        <v>444</v>
      </c>
      <c r="E307" s="273"/>
      <c r="F307" s="273" t="s">
        <v>31</v>
      </c>
      <c r="G307" s="274" t="s">
        <v>1773</v>
      </c>
      <c r="H307" s="275"/>
      <c r="I307" s="275"/>
      <c r="J307" s="222" t="s">
        <v>34</v>
      </c>
      <c r="K307" s="222" t="s">
        <v>34</v>
      </c>
      <c r="L307" s="222" t="s">
        <v>34</v>
      </c>
      <c r="M307" s="222" t="s">
        <v>34</v>
      </c>
      <c r="N307" s="222" t="s">
        <v>34</v>
      </c>
      <c r="O307" s="276" t="s">
        <v>1750</v>
      </c>
      <c r="P307" s="224" t="s">
        <v>34</v>
      </c>
      <c r="Q307" s="225" t="s">
        <v>34</v>
      </c>
      <c r="R307" s="226" t="str">
        <f>IFERROR(VLOOKUP(INDEX([5]Validation!$O$11:$R$14, MATCH($Q307,[5]Validation!$M$11:$M$14,0),MATCH($P307,[5]Validation!$O$9:$R$9,0)),[5]Validation!$F$10:$G$25,2,FALSE), "")</f>
        <v>Low</v>
      </c>
      <c r="S307" s="228" t="s">
        <v>1774</v>
      </c>
      <c r="T307" s="226" t="str">
        <f>IFERROR(VLOOKUP(INDEX([5]Validation!$O$20:$R$23, MATCH($R307,[5]Validation!$M$20:$M$23,0),MATCH(J307,[5]Validation!$O$18:$R$18,0)),v.IPCC.risk,2,FALSE), "")</f>
        <v>Low</v>
      </c>
      <c r="U307" s="226" t="str">
        <f>IFERROR(VLOOKUP(INDEX([5]Validation!$O$20:$R$23, MATCH($R307,[5]Validation!$M$20:$M$23,0),MATCH(K307,[5]Validation!$O$18:$R$18,0)),v.IPCC.risk,2,FALSE), "")</f>
        <v>Low</v>
      </c>
      <c r="V307" s="226" t="str">
        <f>IFERROR(VLOOKUP(INDEX([5]Validation!$O$20:$R$23, MATCH($R307,[5]Validation!$M$20:$M$23,0),MATCH(L307,[5]Validation!$O$18:$R$18,0)),v.IPCC.risk,2,FALSE), "")</f>
        <v>Low</v>
      </c>
      <c r="W307" s="226" t="str">
        <f>IFERROR(VLOOKUP(INDEX([5]Validation!$O$20:$R$23, MATCH($R307,[5]Validation!$M$20:$M$23,0),MATCH(M307,[5]Validation!$O$18:$R$18,0)),v.IPCC.risk,2,FALSE), "")</f>
        <v>Low</v>
      </c>
      <c r="X307" s="226" t="str">
        <f>IFERROR(VLOOKUP(INDEX([5]Validation!$O$20:$R$23, MATCH($R307,[5]Validation!$M$20:$M$23,0),MATCH(N307,[5]Validation!$O$18:$R$18,0)),v.IPCC.risk,2,FALSE), "")</f>
        <v>Low</v>
      </c>
      <c r="Y307" s="226" t="s">
        <v>479</v>
      </c>
      <c r="Z307" s="280" t="s">
        <v>945</v>
      </c>
      <c r="AA307" s="226" t="s">
        <v>65</v>
      </c>
      <c r="AB307" s="228" t="s">
        <v>1771</v>
      </c>
    </row>
    <row r="308" spans="1:28" ht="21" customHeight="1" x14ac:dyDescent="0.25">
      <c r="A308" s="271" t="s">
        <v>1775</v>
      </c>
      <c r="B308" s="279" t="s">
        <v>57</v>
      </c>
      <c r="C308" s="273" t="s">
        <v>1614</v>
      </c>
      <c r="D308" s="273" t="s">
        <v>444</v>
      </c>
      <c r="E308" s="273"/>
      <c r="F308" s="273" t="s">
        <v>31</v>
      </c>
      <c r="G308" s="274" t="s">
        <v>1776</v>
      </c>
      <c r="H308" s="275"/>
      <c r="I308" s="275"/>
      <c r="J308" s="222" t="s">
        <v>34</v>
      </c>
      <c r="K308" s="222" t="s">
        <v>34</v>
      </c>
      <c r="L308" s="222" t="s">
        <v>34</v>
      </c>
      <c r="M308" s="222" t="s">
        <v>34</v>
      </c>
      <c r="N308" s="222" t="s">
        <v>34</v>
      </c>
      <c r="O308" s="265" t="s">
        <v>1616</v>
      </c>
      <c r="P308" s="224" t="s">
        <v>34</v>
      </c>
      <c r="Q308" s="225" t="s">
        <v>278</v>
      </c>
      <c r="R308" s="226" t="str">
        <f>IFERROR(VLOOKUP(INDEX([5]Validation!$O$11:$R$14, MATCH($Q308,[5]Validation!$M$11:$M$14,0),MATCH($P308,[5]Validation!$O$9:$R$9,0)),[5]Validation!$F$10:$G$25,2,FALSE), "")</f>
        <v>Low</v>
      </c>
      <c r="S308" s="228" t="s">
        <v>1777</v>
      </c>
      <c r="T308" s="226" t="str">
        <f>IFERROR(VLOOKUP(INDEX([5]Validation!$O$20:$R$23, MATCH($R308,[5]Validation!$M$20:$M$23,0),MATCH(J308,[5]Validation!$O$18:$R$18,0)),v.IPCC.risk,2,FALSE), "")</f>
        <v>Low</v>
      </c>
      <c r="U308" s="226" t="str">
        <f>IFERROR(VLOOKUP(INDEX([5]Validation!$O$20:$R$23, MATCH($R308,[5]Validation!$M$20:$M$23,0),MATCH(K308,[5]Validation!$O$18:$R$18,0)),v.IPCC.risk,2,FALSE), "")</f>
        <v>Low</v>
      </c>
      <c r="V308" s="226" t="str">
        <f>IFERROR(VLOOKUP(INDEX([5]Validation!$O$20:$R$23, MATCH($R308,[5]Validation!$M$20:$M$23,0),MATCH(L308,[5]Validation!$O$18:$R$18,0)),v.IPCC.risk,2,FALSE), "")</f>
        <v>Low</v>
      </c>
      <c r="W308" s="226" t="str">
        <f>IFERROR(VLOOKUP(INDEX([5]Validation!$O$20:$R$23, MATCH($R308,[5]Validation!$M$20:$M$23,0),MATCH(M308,[5]Validation!$O$18:$R$18,0)),v.IPCC.risk,2,FALSE), "")</f>
        <v>Low</v>
      </c>
      <c r="X308" s="226" t="str">
        <f>IFERROR(VLOOKUP(INDEX([5]Validation!$O$20:$R$23, MATCH($R308,[5]Validation!$M$20:$M$23,0),MATCH(N308,[5]Validation!$O$18:$R$18,0)),v.IPCC.risk,2,FALSE), "")</f>
        <v>Low</v>
      </c>
      <c r="Y308" s="226" t="s">
        <v>479</v>
      </c>
      <c r="Z308" s="278" t="s">
        <v>945</v>
      </c>
      <c r="AA308" s="226" t="s">
        <v>43</v>
      </c>
      <c r="AB308" s="228" t="s">
        <v>1728</v>
      </c>
    </row>
    <row r="309" spans="1:28" ht="21" customHeight="1" x14ac:dyDescent="0.25">
      <c r="A309" s="271" t="s">
        <v>1778</v>
      </c>
      <c r="B309" s="279" t="s">
        <v>46</v>
      </c>
      <c r="C309" s="273" t="s">
        <v>1614</v>
      </c>
      <c r="D309" s="273" t="s">
        <v>444</v>
      </c>
      <c r="E309" s="273"/>
      <c r="F309" s="273" t="s">
        <v>31</v>
      </c>
      <c r="G309" s="274" t="s">
        <v>1779</v>
      </c>
      <c r="H309" s="275"/>
      <c r="I309" s="275"/>
      <c r="J309" s="222" t="s">
        <v>34</v>
      </c>
      <c r="K309" s="222" t="s">
        <v>34</v>
      </c>
      <c r="L309" s="222" t="s">
        <v>34</v>
      </c>
      <c r="M309" s="222" t="s">
        <v>34</v>
      </c>
      <c r="N309" s="222" t="s">
        <v>34</v>
      </c>
      <c r="O309" s="265" t="s">
        <v>1616</v>
      </c>
      <c r="P309" s="224" t="s">
        <v>34</v>
      </c>
      <c r="Q309" s="225" t="s">
        <v>278</v>
      </c>
      <c r="R309" s="226" t="str">
        <f>IFERROR(VLOOKUP(INDEX([5]Validation!$O$11:$R$14, MATCH($Q309,[5]Validation!$M$11:$M$14,0),MATCH($P309,[5]Validation!$O$9:$R$9,0)),[5]Validation!$F$10:$G$25,2,FALSE), "")</f>
        <v>Low</v>
      </c>
      <c r="S309" s="228" t="s">
        <v>1777</v>
      </c>
      <c r="T309" s="226" t="str">
        <f>IFERROR(VLOOKUP(INDEX([5]Validation!$O$20:$R$23, MATCH($R309,[5]Validation!$M$20:$M$23,0),MATCH(J309,[5]Validation!$O$18:$R$18,0)),v.IPCC.risk,2,FALSE), "")</f>
        <v>Low</v>
      </c>
      <c r="U309" s="226" t="str">
        <f>IFERROR(VLOOKUP(INDEX([5]Validation!$O$20:$R$23, MATCH($R309,[5]Validation!$M$20:$M$23,0),MATCH(K309,[5]Validation!$O$18:$R$18,0)),v.IPCC.risk,2,FALSE), "")</f>
        <v>Low</v>
      </c>
      <c r="V309" s="226" t="str">
        <f>IFERROR(VLOOKUP(INDEX([5]Validation!$O$20:$R$23, MATCH($R309,[5]Validation!$M$20:$M$23,0),MATCH(L309,[5]Validation!$O$18:$R$18,0)),v.IPCC.risk,2,FALSE), "")</f>
        <v>Low</v>
      </c>
      <c r="W309" s="226" t="str">
        <f>IFERROR(VLOOKUP(INDEX([5]Validation!$O$20:$R$23, MATCH($R309,[5]Validation!$M$20:$M$23,0),MATCH(M309,[5]Validation!$O$18:$R$18,0)),v.IPCC.risk,2,FALSE), "")</f>
        <v>Low</v>
      </c>
      <c r="X309" s="226" t="str">
        <f>IFERROR(VLOOKUP(INDEX([5]Validation!$O$20:$R$23, MATCH($R309,[5]Validation!$M$20:$M$23,0),MATCH(N309,[5]Validation!$O$18:$R$18,0)),v.IPCC.risk,2,FALSE), "")</f>
        <v>Low</v>
      </c>
      <c r="Y309" s="226" t="s">
        <v>479</v>
      </c>
      <c r="Z309" s="278" t="s">
        <v>945</v>
      </c>
      <c r="AA309" s="226" t="s">
        <v>43</v>
      </c>
      <c r="AB309" s="228" t="s">
        <v>1780</v>
      </c>
    </row>
    <row r="310" spans="1:28" ht="21" customHeight="1" x14ac:dyDescent="0.25">
      <c r="A310" s="271" t="s">
        <v>1781</v>
      </c>
      <c r="B310" s="272" t="s">
        <v>150</v>
      </c>
      <c r="C310" s="273" t="s">
        <v>1614</v>
      </c>
      <c r="D310" s="273" t="s">
        <v>444</v>
      </c>
      <c r="E310" s="273"/>
      <c r="F310" s="273" t="s">
        <v>31</v>
      </c>
      <c r="G310" s="274" t="s">
        <v>1782</v>
      </c>
      <c r="H310" s="275"/>
      <c r="I310" s="275"/>
      <c r="J310" s="222" t="s">
        <v>34</v>
      </c>
      <c r="K310" s="222" t="s">
        <v>34</v>
      </c>
      <c r="L310" s="222" t="s">
        <v>34</v>
      </c>
      <c r="M310" s="222" t="s">
        <v>34</v>
      </c>
      <c r="N310" s="222" t="s">
        <v>34</v>
      </c>
      <c r="O310" s="265" t="s">
        <v>1616</v>
      </c>
      <c r="P310" s="224" t="s">
        <v>34</v>
      </c>
      <c r="Q310" s="225" t="s">
        <v>278</v>
      </c>
      <c r="R310" s="226" t="str">
        <f>IFERROR(VLOOKUP(INDEX([5]Validation!$O$11:$R$14, MATCH($Q310,[5]Validation!$M$11:$M$14,0),MATCH($P310,[5]Validation!$O$9:$R$9,0)),[5]Validation!$F$10:$G$25,2,FALSE), "")</f>
        <v>Low</v>
      </c>
      <c r="S310" s="228" t="s">
        <v>1726</v>
      </c>
      <c r="T310" s="226" t="str">
        <f>IFERROR(VLOOKUP(INDEX([5]Validation!$O$20:$R$23, MATCH($R310,[5]Validation!$M$20:$M$23,0),MATCH(J310,[5]Validation!$O$18:$R$18,0)),v.IPCC.risk,2,FALSE), "")</f>
        <v>Low</v>
      </c>
      <c r="U310" s="226" t="str">
        <f>IFERROR(VLOOKUP(INDEX([5]Validation!$O$20:$R$23, MATCH($R310,[5]Validation!$M$20:$M$23,0),MATCH(K310,[5]Validation!$O$18:$R$18,0)),v.IPCC.risk,2,FALSE), "")</f>
        <v>Low</v>
      </c>
      <c r="V310" s="226" t="str">
        <f>IFERROR(VLOOKUP(INDEX([5]Validation!$O$20:$R$23, MATCH($R310,[5]Validation!$M$20:$M$23,0),MATCH(L310,[5]Validation!$O$18:$R$18,0)),v.IPCC.risk,2,FALSE), "")</f>
        <v>Low</v>
      </c>
      <c r="W310" s="226" t="str">
        <f>IFERROR(VLOOKUP(INDEX([5]Validation!$O$20:$R$23, MATCH($R310,[5]Validation!$M$20:$M$23,0),MATCH(M310,[5]Validation!$O$18:$R$18,0)),v.IPCC.risk,2,FALSE), "")</f>
        <v>Low</v>
      </c>
      <c r="X310" s="226" t="str">
        <f>IFERROR(VLOOKUP(INDEX([5]Validation!$O$20:$R$23, MATCH($R310,[5]Validation!$M$20:$M$23,0),MATCH(N310,[5]Validation!$O$18:$R$18,0)),v.IPCC.risk,2,FALSE), "")</f>
        <v>Low</v>
      </c>
      <c r="Y310" s="226" t="s">
        <v>479</v>
      </c>
      <c r="Z310" s="278" t="s">
        <v>945</v>
      </c>
      <c r="AA310" s="226" t="s">
        <v>65</v>
      </c>
      <c r="AB310" s="228" t="s">
        <v>1783</v>
      </c>
    </row>
    <row r="311" spans="1:28" ht="21" customHeight="1" x14ac:dyDescent="0.25">
      <c r="A311" s="271" t="s">
        <v>1784</v>
      </c>
      <c r="B311" s="272" t="s">
        <v>340</v>
      </c>
      <c r="C311" s="273" t="s">
        <v>1633</v>
      </c>
      <c r="D311" s="273" t="s">
        <v>444</v>
      </c>
      <c r="E311" s="273"/>
      <c r="F311" s="273" t="s">
        <v>31</v>
      </c>
      <c r="G311" s="274" t="s">
        <v>1785</v>
      </c>
      <c r="H311" s="275"/>
      <c r="I311" s="275"/>
      <c r="J311" s="222" t="s">
        <v>34</v>
      </c>
      <c r="K311" s="222" t="s">
        <v>34</v>
      </c>
      <c r="L311" s="222" t="s">
        <v>34</v>
      </c>
      <c r="M311" s="222" t="s">
        <v>34</v>
      </c>
      <c r="N311" s="222" t="s">
        <v>34</v>
      </c>
      <c r="O311" s="265" t="s">
        <v>1616</v>
      </c>
      <c r="P311" s="224" t="s">
        <v>34</v>
      </c>
      <c r="Q311" s="225" t="s">
        <v>278</v>
      </c>
      <c r="R311" s="226" t="str">
        <f>IFERROR(VLOOKUP(INDEX([5]Validation!$O$11:$R$14, MATCH($Q311,[5]Validation!$M$11:$M$14,0),MATCH($P311,[5]Validation!$O$9:$R$9,0)),[5]Validation!$F$10:$G$25,2,FALSE), "")</f>
        <v>Low</v>
      </c>
      <c r="S311" s="228" t="s">
        <v>1726</v>
      </c>
      <c r="T311" s="226" t="str">
        <f>IFERROR(VLOOKUP(INDEX([5]Validation!$O$20:$R$23, MATCH($R311,[5]Validation!$M$20:$M$23,0),MATCH(J311,[5]Validation!$O$18:$R$18,0)),v.IPCC.risk,2,FALSE), "")</f>
        <v>Low</v>
      </c>
      <c r="U311" s="226" t="str">
        <f>IFERROR(VLOOKUP(INDEX([5]Validation!$O$20:$R$23, MATCH($R311,[5]Validation!$M$20:$M$23,0),MATCH(K311,[5]Validation!$O$18:$R$18,0)),v.IPCC.risk,2,FALSE), "")</f>
        <v>Low</v>
      </c>
      <c r="V311" s="226" t="str">
        <f>IFERROR(VLOOKUP(INDEX([5]Validation!$O$20:$R$23, MATCH($R311,[5]Validation!$M$20:$M$23,0),MATCH(L311,[5]Validation!$O$18:$R$18,0)),v.IPCC.risk,2,FALSE), "")</f>
        <v>Low</v>
      </c>
      <c r="W311" s="226" t="str">
        <f>IFERROR(VLOOKUP(INDEX([5]Validation!$O$20:$R$23, MATCH($R311,[5]Validation!$M$20:$M$23,0),MATCH(M311,[5]Validation!$O$18:$R$18,0)),v.IPCC.risk,2,FALSE), "")</f>
        <v>Low</v>
      </c>
      <c r="X311" s="226" t="str">
        <f>IFERROR(VLOOKUP(INDEX([5]Validation!$O$20:$R$23, MATCH($R311,[5]Validation!$M$20:$M$23,0),MATCH(N311,[5]Validation!$O$18:$R$18,0)),v.IPCC.risk,2,FALSE), "")</f>
        <v>Low</v>
      </c>
      <c r="Y311" s="226" t="s">
        <v>479</v>
      </c>
      <c r="Z311" s="228" t="s">
        <v>945</v>
      </c>
      <c r="AA311" s="226" t="s">
        <v>43</v>
      </c>
      <c r="AB311" s="228"/>
    </row>
    <row r="312" spans="1:28" ht="21" customHeight="1" x14ac:dyDescent="0.25">
      <c r="A312" s="271" t="s">
        <v>1786</v>
      </c>
      <c r="B312" s="279" t="s">
        <v>57</v>
      </c>
      <c r="C312" s="273"/>
      <c r="D312" s="273" t="s">
        <v>444</v>
      </c>
      <c r="E312" s="273"/>
      <c r="F312" s="273" t="s">
        <v>31</v>
      </c>
      <c r="G312" s="274" t="s">
        <v>1787</v>
      </c>
      <c r="H312" s="275"/>
      <c r="I312" s="275"/>
      <c r="J312" s="222" t="s">
        <v>34</v>
      </c>
      <c r="K312" s="222" t="s">
        <v>34</v>
      </c>
      <c r="L312" s="222" t="s">
        <v>34</v>
      </c>
      <c r="M312" s="222" t="s">
        <v>34</v>
      </c>
      <c r="N312" s="222" t="s">
        <v>34</v>
      </c>
      <c r="O312" s="276" t="s">
        <v>1616</v>
      </c>
      <c r="P312" s="224" t="s">
        <v>34</v>
      </c>
      <c r="Q312" s="225" t="s">
        <v>278</v>
      </c>
      <c r="R312" s="226" t="str">
        <f>IFERROR(VLOOKUP(INDEX([5]Validation!$O$11:$R$14, MATCH($Q312,[5]Validation!$M$11:$M$14,0),MATCH($P312,[5]Validation!$O$9:$R$9,0)),[5]Validation!$F$10:$G$25,2,FALSE), "")</f>
        <v>Low</v>
      </c>
      <c r="S312" s="228" t="s">
        <v>1726</v>
      </c>
      <c r="T312" s="226" t="str">
        <f>IFERROR(VLOOKUP(INDEX([5]Validation!$O$20:$R$23, MATCH($R312,[5]Validation!$M$20:$M$23,0),MATCH(J312,[5]Validation!$O$18:$R$18,0)),v.IPCC.risk,2,FALSE), "")</f>
        <v>Low</v>
      </c>
      <c r="U312" s="226" t="str">
        <f>IFERROR(VLOOKUP(INDEX([5]Validation!$O$20:$R$23, MATCH($R312,[5]Validation!$M$20:$M$23,0),MATCH(K312,[5]Validation!$O$18:$R$18,0)),v.IPCC.risk,2,FALSE), "")</f>
        <v>Low</v>
      </c>
      <c r="V312" s="226" t="str">
        <f>IFERROR(VLOOKUP(INDEX([5]Validation!$O$20:$R$23, MATCH($R312,[5]Validation!$M$20:$M$23,0),MATCH(L312,[5]Validation!$O$18:$R$18,0)),v.IPCC.risk,2,FALSE), "")</f>
        <v>Low</v>
      </c>
      <c r="W312" s="226" t="str">
        <f>IFERROR(VLOOKUP(INDEX([5]Validation!$O$20:$R$23, MATCH($R312,[5]Validation!$M$20:$M$23,0),MATCH(M312,[5]Validation!$O$18:$R$18,0)),v.IPCC.risk,2,FALSE), "")</f>
        <v>Low</v>
      </c>
      <c r="X312" s="226" t="str">
        <f>IFERROR(VLOOKUP(INDEX([5]Validation!$O$20:$R$23, MATCH($R312,[5]Validation!$M$20:$M$23,0),MATCH(N312,[5]Validation!$O$18:$R$18,0)),v.IPCC.risk,2,FALSE), "")</f>
        <v>Low</v>
      </c>
      <c r="Y312" s="226" t="s">
        <v>479</v>
      </c>
      <c r="Z312" s="278" t="s">
        <v>945</v>
      </c>
      <c r="AA312" s="226" t="s">
        <v>43</v>
      </c>
      <c r="AB312" s="228"/>
    </row>
    <row r="313" spans="1:28" ht="21" customHeight="1" x14ac:dyDescent="0.25">
      <c r="A313" s="271" t="s">
        <v>1788</v>
      </c>
      <c r="B313" s="272" t="s">
        <v>106</v>
      </c>
      <c r="C313" s="273" t="s">
        <v>443</v>
      </c>
      <c r="D313" s="273" t="s">
        <v>444</v>
      </c>
      <c r="E313" s="273"/>
      <c r="F313" s="273" t="s">
        <v>31</v>
      </c>
      <c r="G313" s="274" t="s">
        <v>1789</v>
      </c>
      <c r="H313" s="275"/>
      <c r="I313" s="275"/>
      <c r="J313" s="222" t="s">
        <v>34</v>
      </c>
      <c r="K313" s="222" t="s">
        <v>34</v>
      </c>
      <c r="L313" s="222" t="s">
        <v>34</v>
      </c>
      <c r="M313" s="222" t="s">
        <v>34</v>
      </c>
      <c r="N313" s="222" t="s">
        <v>34</v>
      </c>
      <c r="O313" s="276" t="s">
        <v>1750</v>
      </c>
      <c r="P313" s="224" t="s">
        <v>34</v>
      </c>
      <c r="Q313" s="225" t="s">
        <v>34</v>
      </c>
      <c r="R313" s="226" t="str">
        <f>IFERROR(VLOOKUP(INDEX([5]Validation!$O$11:$R$14, MATCH($Q313,[5]Validation!$M$11:$M$14,0),MATCH($P313,[5]Validation!$O$9:$R$9,0)),[5]Validation!$F$10:$G$25,2,FALSE), "")</f>
        <v>Low</v>
      </c>
      <c r="S313" s="228" t="s">
        <v>1790</v>
      </c>
      <c r="T313" s="226" t="str">
        <f>IFERROR(VLOOKUP(INDEX([5]Validation!$O$20:$R$23, MATCH($R313,[5]Validation!$M$20:$M$23,0),MATCH(J313,[5]Validation!$O$18:$R$18,0)),v.IPCC.risk,2,FALSE), "")</f>
        <v>Low</v>
      </c>
      <c r="U313" s="226" t="str">
        <f>IFERROR(VLOOKUP(INDEX([5]Validation!$O$20:$R$23, MATCH($R313,[5]Validation!$M$20:$M$23,0),MATCH(K313,[5]Validation!$O$18:$R$18,0)),v.IPCC.risk,2,FALSE), "")</f>
        <v>Low</v>
      </c>
      <c r="V313" s="226" t="str">
        <f>IFERROR(VLOOKUP(INDEX([5]Validation!$O$20:$R$23, MATCH($R313,[5]Validation!$M$20:$M$23,0),MATCH(L313,[5]Validation!$O$18:$R$18,0)),v.IPCC.risk,2,FALSE), "")</f>
        <v>Low</v>
      </c>
      <c r="W313" s="226" t="str">
        <f>IFERROR(VLOOKUP(INDEX([5]Validation!$O$20:$R$23, MATCH($R313,[5]Validation!$M$20:$M$23,0),MATCH(M313,[5]Validation!$O$18:$R$18,0)),v.IPCC.risk,2,FALSE), "")</f>
        <v>Low</v>
      </c>
      <c r="X313" s="226" t="str">
        <f>IFERROR(VLOOKUP(INDEX([5]Validation!$O$20:$R$23, MATCH($R313,[5]Validation!$M$20:$M$23,0),MATCH(N313,[5]Validation!$O$18:$R$18,0)),v.IPCC.risk,2,FALSE), "")</f>
        <v>Low</v>
      </c>
      <c r="Y313" s="226" t="s">
        <v>479</v>
      </c>
      <c r="Z313" s="278" t="s">
        <v>1791</v>
      </c>
      <c r="AA313" s="226" t="s">
        <v>65</v>
      </c>
      <c r="AB313" s="228" t="s">
        <v>1792</v>
      </c>
    </row>
    <row r="314" spans="1:28" ht="21" customHeight="1" x14ac:dyDescent="0.25">
      <c r="A314" s="108" t="s">
        <v>1793</v>
      </c>
      <c r="B314" s="113" t="s">
        <v>183</v>
      </c>
      <c r="C314" s="110" t="s">
        <v>69</v>
      </c>
      <c r="D314" s="110" t="s">
        <v>48</v>
      </c>
      <c r="E314" s="110"/>
      <c r="F314" s="110" t="s">
        <v>49</v>
      </c>
      <c r="G314" s="109" t="s">
        <v>1794</v>
      </c>
      <c r="H314" s="111" t="s">
        <v>1795</v>
      </c>
      <c r="I314" s="156"/>
      <c r="J314" s="93" t="s">
        <v>34</v>
      </c>
      <c r="K314" s="93" t="s">
        <v>34</v>
      </c>
      <c r="L314" s="93" t="s">
        <v>34</v>
      </c>
      <c r="M314" s="93" t="s">
        <v>34</v>
      </c>
      <c r="N314" s="93" t="s">
        <v>34</v>
      </c>
      <c r="O314" s="169" t="s">
        <v>1796</v>
      </c>
      <c r="P314" s="5" t="s">
        <v>34</v>
      </c>
      <c r="Q314" s="7" t="s">
        <v>122</v>
      </c>
      <c r="R314" s="8" t="str">
        <f>IFERROR(VLOOKUP(INDEX(Validation!$O$11:$R$14, MATCH($Q314,Validation!$M$11:$M$14,0),MATCH($P314,Validation!$O$9:$R$9,0)),Validation!$F$10:$G$25,2,FALSE), "")</f>
        <v>Low</v>
      </c>
      <c r="S314" s="134" t="s">
        <v>1797</v>
      </c>
      <c r="T314" s="8" t="str">
        <f>IFERROR(VLOOKUP(INDEX(Validation!$O$20:$R$23, MATCH($R314,Validation!$M$20:$M$23,0),MATCH(J314,Validation!$O$18:$R$18,0)),v.IPCC.risk,2,FALSE), "")</f>
        <v>Low</v>
      </c>
      <c r="U314" s="8" t="str">
        <f>IFERROR(VLOOKUP(INDEX(Validation!$O$20:$R$23, MATCH($R314,Validation!$M$20:$M$23,0),MATCH(K314,Validation!$O$18:$R$18,0)),v.IPCC.risk,2,FALSE), "")</f>
        <v>Low</v>
      </c>
      <c r="V314" s="8" t="str">
        <f>IFERROR(VLOOKUP(INDEX(Validation!$O$20:$R$23, MATCH($R314,Validation!$M$20:$M$23,0),MATCH(L314,Validation!$O$18:$R$18,0)),v.IPCC.risk,2,FALSE), "")</f>
        <v>Low</v>
      </c>
      <c r="W314" s="8" t="str">
        <f>IFERROR(VLOOKUP(INDEX(Validation!$O$20:$R$23, MATCH($R314,Validation!$M$20:$M$23,0),MATCH(M314,Validation!$O$18:$R$18,0)),v.IPCC.risk,2,FALSE), "")</f>
        <v>Low</v>
      </c>
      <c r="X314" s="8" t="str">
        <f>IFERROR(VLOOKUP(INDEX(Validation!$O$20:$R$23, MATCH($R314,Validation!$M$20:$M$23,0),MATCH(N314,Validation!$O$18:$R$18,0)),v.IPCC.risk,2,FALSE), "")</f>
        <v>Low</v>
      </c>
      <c r="Y314" s="8" t="s">
        <v>479</v>
      </c>
      <c r="Z314" s="209" t="s">
        <v>1798</v>
      </c>
      <c r="AA314" s="8" t="s">
        <v>43</v>
      </c>
      <c r="AB314" s="134" t="s">
        <v>1799</v>
      </c>
    </row>
    <row r="315" spans="1:28" ht="21" customHeight="1" x14ac:dyDescent="0.25">
      <c r="A315" s="217" t="s">
        <v>1800</v>
      </c>
      <c r="B315" s="218" t="s">
        <v>106</v>
      </c>
      <c r="C315" s="219" t="s">
        <v>151</v>
      </c>
      <c r="D315" s="219" t="s">
        <v>90</v>
      </c>
      <c r="E315" s="219"/>
      <c r="F315" s="219" t="s">
        <v>31</v>
      </c>
      <c r="G315" s="220" t="s">
        <v>1801</v>
      </c>
      <c r="H315" s="221" t="s">
        <v>1802</v>
      </c>
      <c r="I315" s="221"/>
      <c r="J315" s="222" t="s">
        <v>35</v>
      </c>
      <c r="K315" s="222" t="s">
        <v>35</v>
      </c>
      <c r="L315" s="222" t="s">
        <v>35</v>
      </c>
      <c r="M315" s="222" t="s">
        <v>34</v>
      </c>
      <c r="N315" s="222" t="s">
        <v>34</v>
      </c>
      <c r="O315" s="223" t="s">
        <v>1803</v>
      </c>
      <c r="P315" s="224" t="s">
        <v>35</v>
      </c>
      <c r="Q315" s="225" t="s">
        <v>122</v>
      </c>
      <c r="R315" s="226" t="str">
        <f>IFERROR(VLOOKUP(INDEX([4]Validation!$O$11:$R$14, MATCH($Q315,[4]Validation!$M$11:$M$14,0),MATCH($P315,[4]Validation!$O$9:$R$9,0)),[4]Validation!$F$10:$G$25,2,FALSE), "")</f>
        <v>Moderate</v>
      </c>
      <c r="S315" s="227" t="s">
        <v>1804</v>
      </c>
      <c r="T315" s="226" t="str">
        <f>IFERROR(VLOOKUP(INDEX([4]Validation!$O$20:$R$23, MATCH($R315,[4]Validation!$M$20:$M$23,0),MATCH(J315,[4]Validation!$O$18:$R$18,0)),v.IPCC.risk,2,FALSE), "")</f>
        <v>Moderate</v>
      </c>
      <c r="U315" s="226" t="str">
        <f>IFERROR(VLOOKUP(INDEX([4]Validation!$O$20:$R$23, MATCH($R315,[4]Validation!$M$20:$M$23,0),MATCH(K315,[4]Validation!$O$18:$R$18,0)),v.IPCC.risk,2,FALSE), "")</f>
        <v>Moderate</v>
      </c>
      <c r="V315" s="226" t="str">
        <f>IFERROR(VLOOKUP(INDEX([4]Validation!$O$20:$R$23, MATCH($R315,[4]Validation!$M$20:$M$23,0),MATCH(L315,[4]Validation!$O$18:$R$18,0)),v.IPCC.risk,2,FALSE), "")</f>
        <v>Moderate</v>
      </c>
      <c r="W315" s="226" t="str">
        <f>IFERROR(VLOOKUP(INDEX([4]Validation!$O$20:$R$23, MATCH($R315,[4]Validation!$M$20:$M$23,0),MATCH(M315,[4]Validation!$O$18:$R$18,0)),v.IPCC.risk,2,FALSE), "")</f>
        <v>Low</v>
      </c>
      <c r="X315" s="226" t="str">
        <f>IFERROR(VLOOKUP(INDEX([4]Validation!$O$20:$R$23, MATCH($R315,[4]Validation!$M$20:$M$23,0),MATCH(N315,[4]Validation!$O$18:$R$18,0)),v.IPCC.risk,2,FALSE), "")</f>
        <v>Low</v>
      </c>
      <c r="Y315" s="226" t="s">
        <v>1027</v>
      </c>
      <c r="Z315" s="285" t="s">
        <v>1440</v>
      </c>
      <c r="AA315" s="226" t="s">
        <v>1805</v>
      </c>
      <c r="AB315" s="228"/>
    </row>
    <row r="316" spans="1:28" ht="21" customHeight="1" x14ac:dyDescent="0.25">
      <c r="A316" s="217" t="s">
        <v>1806</v>
      </c>
      <c r="B316" s="218" t="s">
        <v>106</v>
      </c>
      <c r="C316" s="219" t="s">
        <v>718</v>
      </c>
      <c r="D316" s="219" t="s">
        <v>90</v>
      </c>
      <c r="E316" s="219"/>
      <c r="F316" s="219" t="s">
        <v>31</v>
      </c>
      <c r="G316" s="220" t="s">
        <v>1807</v>
      </c>
      <c r="H316" s="221" t="s">
        <v>1808</v>
      </c>
      <c r="I316" s="221"/>
      <c r="J316" s="222" t="s">
        <v>35</v>
      </c>
      <c r="K316" s="222" t="s">
        <v>35</v>
      </c>
      <c r="L316" s="222" t="s">
        <v>35</v>
      </c>
      <c r="M316" s="222" t="s">
        <v>34</v>
      </c>
      <c r="N316" s="222" t="s">
        <v>34</v>
      </c>
      <c r="O316" s="223" t="s">
        <v>1809</v>
      </c>
      <c r="P316" s="224" t="s">
        <v>35</v>
      </c>
      <c r="Q316" s="225" t="s">
        <v>122</v>
      </c>
      <c r="R316" s="226" t="str">
        <f>IFERROR(VLOOKUP(INDEX([4]Validation!$O$11:$R$14, MATCH($Q316,[4]Validation!$M$11:$M$14,0),MATCH($P316,[4]Validation!$O$9:$R$9,0)),[4]Validation!$F$10:$G$25,2,FALSE), "")</f>
        <v>Moderate</v>
      </c>
      <c r="S316" s="227" t="s">
        <v>1810</v>
      </c>
      <c r="T316" s="226" t="str">
        <f>IFERROR(VLOOKUP(INDEX([4]Validation!$O$20:$R$23, MATCH($R316,[4]Validation!$M$20:$M$23,0),MATCH(J316,[4]Validation!$O$18:$R$18,0)),v.IPCC.risk,2,FALSE), "")</f>
        <v>Moderate</v>
      </c>
      <c r="U316" s="226" t="str">
        <f>IFERROR(VLOOKUP(INDEX([4]Validation!$O$20:$R$23, MATCH($R316,[4]Validation!$M$20:$M$23,0),MATCH(K316,[4]Validation!$O$18:$R$18,0)),v.IPCC.risk,2,FALSE), "")</f>
        <v>Moderate</v>
      </c>
      <c r="V316" s="226" t="str">
        <f>IFERROR(VLOOKUP(INDEX([4]Validation!$O$20:$R$23, MATCH($R316,[4]Validation!$M$20:$M$23,0),MATCH(L316,[4]Validation!$O$18:$R$18,0)),v.IPCC.risk,2,FALSE), "")</f>
        <v>Moderate</v>
      </c>
      <c r="W316" s="226" t="str">
        <f>IFERROR(VLOOKUP(INDEX([4]Validation!$O$20:$R$23, MATCH($R316,[4]Validation!$M$20:$M$23,0),MATCH(M316,[4]Validation!$O$18:$R$18,0)),v.IPCC.risk,2,FALSE), "")</f>
        <v>Low</v>
      </c>
      <c r="X316" s="226" t="str">
        <f>IFERROR(VLOOKUP(INDEX([4]Validation!$O$20:$R$23, MATCH($R316,[4]Validation!$M$20:$M$23,0),MATCH(N316,[4]Validation!$O$18:$R$18,0)),v.IPCC.risk,2,FALSE), "")</f>
        <v>Low</v>
      </c>
      <c r="Y316" s="226" t="s">
        <v>1027</v>
      </c>
      <c r="Z316" s="227" t="s">
        <v>1440</v>
      </c>
      <c r="AA316" s="226" t="s">
        <v>1805</v>
      </c>
      <c r="AB316" s="228"/>
    </row>
    <row r="317" spans="1:28" ht="21" customHeight="1" x14ac:dyDescent="0.25">
      <c r="A317" s="108" t="s">
        <v>1811</v>
      </c>
      <c r="B317" s="109" t="s">
        <v>350</v>
      </c>
      <c r="C317" s="110" t="s">
        <v>224</v>
      </c>
      <c r="D317" s="110" t="s">
        <v>48</v>
      </c>
      <c r="E317" s="110"/>
      <c r="F317" s="110" t="s">
        <v>49</v>
      </c>
      <c r="G317" s="109" t="s">
        <v>1812</v>
      </c>
      <c r="H317" s="111" t="s">
        <v>1813</v>
      </c>
      <c r="I317" s="156"/>
      <c r="J317" s="93" t="s">
        <v>34</v>
      </c>
      <c r="K317" s="93" t="s">
        <v>34</v>
      </c>
      <c r="L317" s="93" t="s">
        <v>34</v>
      </c>
      <c r="M317" s="93" t="s">
        <v>34</v>
      </c>
      <c r="N317" s="93" t="s">
        <v>34</v>
      </c>
      <c r="O317" s="169" t="s">
        <v>1814</v>
      </c>
      <c r="P317" s="5" t="s">
        <v>34</v>
      </c>
      <c r="Q317" s="7" t="s">
        <v>122</v>
      </c>
      <c r="R317" s="8" t="str">
        <f>IFERROR(VLOOKUP(INDEX(Validation!$O$11:$R$14, MATCH($Q317,Validation!$M$11:$M$14,0),MATCH($P317,Validation!$O$9:$R$9,0)),Validation!$F$10:$G$25,2,FALSE), "")</f>
        <v>Low</v>
      </c>
      <c r="S317" s="134" t="s">
        <v>1815</v>
      </c>
      <c r="T317" s="8" t="str">
        <f>IFERROR(VLOOKUP(INDEX(Validation!$O$20:$R$23, MATCH($R317,Validation!$M$20:$M$23,0),MATCH(J317,Validation!$O$18:$R$18,0)),v.IPCC.risk,2,FALSE), "")</f>
        <v>Low</v>
      </c>
      <c r="U317" s="8" t="str">
        <f>IFERROR(VLOOKUP(INDEX(Validation!$O$20:$R$23, MATCH($R317,Validation!$M$20:$M$23,0),MATCH(K317,Validation!$O$18:$R$18,0)),v.IPCC.risk,2,FALSE), "")</f>
        <v>Low</v>
      </c>
      <c r="V317" s="8" t="str">
        <f>IFERROR(VLOOKUP(INDEX(Validation!$O$20:$R$23, MATCH($R317,Validation!$M$20:$M$23,0),MATCH(L317,Validation!$O$18:$R$18,0)),v.IPCC.risk,2,FALSE), "")</f>
        <v>Low</v>
      </c>
      <c r="W317" s="8" t="str">
        <f>IFERROR(VLOOKUP(INDEX(Validation!$O$20:$R$23, MATCH($R317,Validation!$M$20:$M$23,0),MATCH(M317,Validation!$O$18:$R$18,0)),v.IPCC.risk,2,FALSE), "")</f>
        <v>Low</v>
      </c>
      <c r="X317" s="8" t="str">
        <f>IFERROR(VLOOKUP(INDEX(Validation!$O$20:$R$23, MATCH($R317,Validation!$M$20:$M$23,0),MATCH(N317,Validation!$O$18:$R$18,0)),v.IPCC.risk,2,FALSE), "")</f>
        <v>Low</v>
      </c>
      <c r="Y317" s="8" t="s">
        <v>1027</v>
      </c>
      <c r="Z317" s="175" t="s">
        <v>1816</v>
      </c>
      <c r="AA317" s="8" t="s">
        <v>43</v>
      </c>
      <c r="AB317" s="134" t="s">
        <v>1817</v>
      </c>
    </row>
    <row r="318" spans="1:28" ht="21" customHeight="1" x14ac:dyDescent="0.25">
      <c r="A318" s="108" t="s">
        <v>1818</v>
      </c>
      <c r="B318" s="112" t="s">
        <v>259</v>
      </c>
      <c r="C318" s="110" t="s">
        <v>224</v>
      </c>
      <c r="D318" s="110" t="s">
        <v>48</v>
      </c>
      <c r="E318" s="110"/>
      <c r="F318" s="110" t="s">
        <v>49</v>
      </c>
      <c r="G318" s="109" t="s">
        <v>1819</v>
      </c>
      <c r="H318" s="111" t="s">
        <v>1820</v>
      </c>
      <c r="I318" s="156"/>
      <c r="J318" s="93" t="s">
        <v>34</v>
      </c>
      <c r="K318" s="93" t="s">
        <v>34</v>
      </c>
      <c r="L318" s="93" t="s">
        <v>34</v>
      </c>
      <c r="M318" s="93" t="s">
        <v>34</v>
      </c>
      <c r="N318" s="93" t="s">
        <v>34</v>
      </c>
      <c r="O318" s="169" t="s">
        <v>1821</v>
      </c>
      <c r="P318" s="5" t="s">
        <v>34</v>
      </c>
      <c r="Q318" s="7" t="s">
        <v>36</v>
      </c>
      <c r="R318" s="8" t="str">
        <f>IFERROR(VLOOKUP(INDEX(Validation!$O$11:$R$14, MATCH($Q318,Validation!$M$11:$M$14,0),MATCH($P318,Validation!$O$9:$R$9,0)),Validation!$F$10:$G$25,2,FALSE), "")</f>
        <v>Low</v>
      </c>
      <c r="S318" s="134" t="s">
        <v>1822</v>
      </c>
      <c r="T318" s="8" t="str">
        <f>IFERROR(VLOOKUP(INDEX(Validation!$O$20:$R$23, MATCH($R318,Validation!$M$20:$M$23,0),MATCH(J318,Validation!$O$18:$R$18,0)),v.IPCC.risk,2,FALSE), "")</f>
        <v>Low</v>
      </c>
      <c r="U318" s="8" t="str">
        <f>IFERROR(VLOOKUP(INDEX(Validation!$O$20:$R$23, MATCH($R318,Validation!$M$20:$M$23,0),MATCH(K318,Validation!$O$18:$R$18,0)),v.IPCC.risk,2,FALSE), "")</f>
        <v>Low</v>
      </c>
      <c r="V318" s="8" t="str">
        <f>IFERROR(VLOOKUP(INDEX(Validation!$O$20:$R$23, MATCH($R318,Validation!$M$20:$M$23,0),MATCH(L318,Validation!$O$18:$R$18,0)),v.IPCC.risk,2,FALSE), "")</f>
        <v>Low</v>
      </c>
      <c r="W318" s="8" t="str">
        <f>IFERROR(VLOOKUP(INDEX(Validation!$O$20:$R$23, MATCH($R318,Validation!$M$20:$M$23,0),MATCH(M318,Validation!$O$18:$R$18,0)),v.IPCC.risk,2,FALSE), "")</f>
        <v>Low</v>
      </c>
      <c r="X318" s="8" t="str">
        <f>IFERROR(VLOOKUP(INDEX(Validation!$O$20:$R$23, MATCH($R318,Validation!$M$20:$M$23,0),MATCH(N318,Validation!$O$18:$R$18,0)),v.IPCC.risk,2,FALSE), "")</f>
        <v>Low</v>
      </c>
      <c r="Y318" s="8" t="s">
        <v>1027</v>
      </c>
      <c r="Z318" s="175" t="s">
        <v>1816</v>
      </c>
      <c r="AA318" s="8" t="s">
        <v>43</v>
      </c>
      <c r="AB318" s="134" t="s">
        <v>1359</v>
      </c>
    </row>
    <row r="319" spans="1:28" ht="21" customHeight="1" x14ac:dyDescent="0.25">
      <c r="A319" s="108" t="s">
        <v>1823</v>
      </c>
      <c r="B319" s="112" t="s">
        <v>497</v>
      </c>
      <c r="C319" s="110" t="s">
        <v>224</v>
      </c>
      <c r="D319" s="110" t="s">
        <v>48</v>
      </c>
      <c r="E319" s="110"/>
      <c r="F319" s="110" t="s">
        <v>49</v>
      </c>
      <c r="G319" s="109" t="s">
        <v>1824</v>
      </c>
      <c r="H319" s="111" t="s">
        <v>1825</v>
      </c>
      <c r="I319" s="156"/>
      <c r="J319" s="93" t="s">
        <v>34</v>
      </c>
      <c r="K319" s="93" t="s">
        <v>34</v>
      </c>
      <c r="L319" s="93" t="s">
        <v>34</v>
      </c>
      <c r="M319" s="93" t="s">
        <v>34</v>
      </c>
      <c r="N319" s="93" t="s">
        <v>34</v>
      </c>
      <c r="O319" s="169" t="s">
        <v>1826</v>
      </c>
      <c r="P319" s="5" t="s">
        <v>36</v>
      </c>
      <c r="Q319" s="7" t="s">
        <v>34</v>
      </c>
      <c r="R319" s="8" t="str">
        <f>IFERROR(VLOOKUP(INDEX(Validation!$O$11:$R$14, MATCH($Q319,Validation!$M$11:$M$14,0),MATCH($P319,Validation!$O$9:$R$9,0)),Validation!$F$10:$G$25,2,FALSE), "")</f>
        <v>High</v>
      </c>
      <c r="S319" s="134" t="s">
        <v>1827</v>
      </c>
      <c r="T319" s="8" t="str">
        <f>IFERROR(VLOOKUP(INDEX(Validation!$O$20:$R$23, MATCH($R319,Validation!$M$20:$M$23,0),MATCH(J319,Validation!$O$18:$R$18,0)),v.IPCC.risk,2,FALSE), "")</f>
        <v>Low</v>
      </c>
      <c r="U319" s="8" t="str">
        <f>IFERROR(VLOOKUP(INDEX(Validation!$O$20:$R$23, MATCH($R319,Validation!$M$20:$M$23,0),MATCH(K319,Validation!$O$18:$R$18,0)),v.IPCC.risk,2,FALSE), "")</f>
        <v>Low</v>
      </c>
      <c r="V319" s="8" t="str">
        <f>IFERROR(VLOOKUP(INDEX(Validation!$O$20:$R$23, MATCH($R319,Validation!$M$20:$M$23,0),MATCH(L319,Validation!$O$18:$R$18,0)),v.IPCC.risk,2,FALSE), "")</f>
        <v>Low</v>
      </c>
      <c r="W319" s="8" t="str">
        <f>IFERROR(VLOOKUP(INDEX(Validation!$O$20:$R$23, MATCH($R319,Validation!$M$20:$M$23,0),MATCH(M319,Validation!$O$18:$R$18,0)),v.IPCC.risk,2,FALSE), "")</f>
        <v>Low</v>
      </c>
      <c r="X319" s="8" t="str">
        <f>IFERROR(VLOOKUP(INDEX(Validation!$O$20:$R$23, MATCH($R319,Validation!$M$20:$M$23,0),MATCH(N319,Validation!$O$18:$R$18,0)),v.IPCC.risk,2,FALSE), "")</f>
        <v>Low</v>
      </c>
      <c r="Y319" s="8" t="s">
        <v>1027</v>
      </c>
      <c r="Z319" s="175" t="s">
        <v>1816</v>
      </c>
      <c r="AA319" s="8" t="s">
        <v>43</v>
      </c>
      <c r="AB319" s="134" t="s">
        <v>1359</v>
      </c>
    </row>
    <row r="320" spans="1:28" ht="21" customHeight="1" x14ac:dyDescent="0.25">
      <c r="A320" s="217" t="s">
        <v>1828</v>
      </c>
      <c r="B320" s="220" t="s">
        <v>27</v>
      </c>
      <c r="C320" s="219" t="s">
        <v>89</v>
      </c>
      <c r="D320" s="219" t="s">
        <v>90</v>
      </c>
      <c r="E320" s="219"/>
      <c r="F320" s="219" t="s">
        <v>31</v>
      </c>
      <c r="G320" s="220" t="s">
        <v>1829</v>
      </c>
      <c r="H320" s="221" t="s">
        <v>1830</v>
      </c>
      <c r="I320" s="221"/>
      <c r="J320" s="222" t="s">
        <v>34</v>
      </c>
      <c r="K320" s="222" t="s">
        <v>34</v>
      </c>
      <c r="L320" s="222" t="s">
        <v>34</v>
      </c>
      <c r="M320" s="222" t="s">
        <v>34</v>
      </c>
      <c r="N320" s="222" t="s">
        <v>34</v>
      </c>
      <c r="O320" s="284" t="s">
        <v>1831</v>
      </c>
      <c r="P320" s="224" t="s">
        <v>34</v>
      </c>
      <c r="Q320" s="225" t="s">
        <v>36</v>
      </c>
      <c r="R320" s="226" t="str">
        <f>IFERROR(VLOOKUP(INDEX([4]Validation!$O$11:$R$14, MATCH($Q320,[4]Validation!$M$11:$M$14,0),MATCH($P320,[4]Validation!$O$9:$R$9,0)),[4]Validation!$F$10:$G$25,2,FALSE), "")</f>
        <v>Low</v>
      </c>
      <c r="S320" s="227" t="s">
        <v>1832</v>
      </c>
      <c r="T320" s="226" t="str">
        <f>IFERROR(VLOOKUP(INDEX([4]Validation!$O$20:$R$23, MATCH($R320,[4]Validation!$M$20:$M$23,0),MATCH(J320,[4]Validation!$O$18:$R$18,0)),v.IPCC.risk,2,FALSE), "")</f>
        <v>Low</v>
      </c>
      <c r="U320" s="226" t="str">
        <f>IFERROR(VLOOKUP(INDEX([4]Validation!$O$20:$R$23, MATCH($R320,[4]Validation!$M$20:$M$23,0),MATCH(K320,[4]Validation!$O$18:$R$18,0)),v.IPCC.risk,2,FALSE), "")</f>
        <v>Low</v>
      </c>
      <c r="V320" s="226" t="str">
        <f>IFERROR(VLOOKUP(INDEX([4]Validation!$O$20:$R$23, MATCH($R320,[4]Validation!$M$20:$M$23,0),MATCH(L320,[4]Validation!$O$18:$R$18,0)),v.IPCC.risk,2,FALSE), "")</f>
        <v>Low</v>
      </c>
      <c r="W320" s="226" t="str">
        <f>IFERROR(VLOOKUP(INDEX([4]Validation!$O$20:$R$23, MATCH($R320,[4]Validation!$M$20:$M$23,0),MATCH(M320,[4]Validation!$O$18:$R$18,0)),v.IPCC.risk,2,FALSE), "")</f>
        <v>Low</v>
      </c>
      <c r="X320" s="226" t="str">
        <f>IFERROR(VLOOKUP(INDEX([4]Validation!$O$20:$R$23, MATCH($R320,[4]Validation!$M$20:$M$23,0),MATCH(N320,[4]Validation!$O$18:$R$18,0)),v.IPCC.risk,2,FALSE), "")</f>
        <v>Low</v>
      </c>
      <c r="Y320" s="226" t="s">
        <v>1027</v>
      </c>
      <c r="Z320" s="285" t="s">
        <v>1833</v>
      </c>
      <c r="AA320" s="226" t="s">
        <v>43</v>
      </c>
      <c r="AB320" s="228"/>
    </row>
    <row r="321" spans="1:28" ht="21" customHeight="1" x14ac:dyDescent="0.25">
      <c r="A321" s="271" t="s">
        <v>1834</v>
      </c>
      <c r="B321" s="274" t="s">
        <v>350</v>
      </c>
      <c r="C321" s="273" t="s">
        <v>651</v>
      </c>
      <c r="D321" s="273" t="s">
        <v>444</v>
      </c>
      <c r="E321" s="273"/>
      <c r="F321" s="273" t="s">
        <v>31</v>
      </c>
      <c r="G321" s="274" t="s">
        <v>1835</v>
      </c>
      <c r="H321" s="275"/>
      <c r="I321" s="275"/>
      <c r="J321" s="222" t="s">
        <v>34</v>
      </c>
      <c r="K321" s="222" t="s">
        <v>34</v>
      </c>
      <c r="L321" s="222" t="s">
        <v>34</v>
      </c>
      <c r="M321" s="222" t="s">
        <v>34</v>
      </c>
      <c r="N321" s="222" t="s">
        <v>34</v>
      </c>
      <c r="O321" s="265" t="s">
        <v>1641</v>
      </c>
      <c r="P321" s="224" t="s">
        <v>34</v>
      </c>
      <c r="Q321" s="225" t="s">
        <v>278</v>
      </c>
      <c r="R321" s="226" t="str">
        <f>IFERROR(VLOOKUP(INDEX([5]Validation!$O$11:$R$14, MATCH($Q321,[5]Validation!$M$11:$M$14,0),MATCH($P321,[5]Validation!$O$9:$R$9,0)),[5]Validation!$F$10:$G$25,2,FALSE), "")</f>
        <v>Low</v>
      </c>
      <c r="S321" s="228" t="s">
        <v>1642</v>
      </c>
      <c r="T321" s="226" t="str">
        <f>IFERROR(VLOOKUP(INDEX([5]Validation!$O$20:$R$23, MATCH($R321,[5]Validation!$M$20:$M$23,0),MATCH(J321,[5]Validation!$O$18:$R$18,0)),v.IPCC.risk,2,FALSE), "")</f>
        <v>Low</v>
      </c>
      <c r="U321" s="226" t="str">
        <f>IFERROR(VLOOKUP(INDEX([5]Validation!$O$20:$R$23, MATCH($R321,[5]Validation!$M$20:$M$23,0),MATCH(K321,[5]Validation!$O$18:$R$18,0)),v.IPCC.risk,2,FALSE), "")</f>
        <v>Low</v>
      </c>
      <c r="V321" s="226" t="str">
        <f>IFERROR(VLOOKUP(INDEX([5]Validation!$O$20:$R$23, MATCH($R321,[5]Validation!$M$20:$M$23,0),MATCH(L321,[5]Validation!$O$18:$R$18,0)),v.IPCC.risk,2,FALSE), "")</f>
        <v>Low</v>
      </c>
      <c r="W321" s="226" t="str">
        <f>IFERROR(VLOOKUP(INDEX([5]Validation!$O$20:$R$23, MATCH($R321,[5]Validation!$M$20:$M$23,0),MATCH(M321,[5]Validation!$O$18:$R$18,0)),v.IPCC.risk,2,FALSE), "")</f>
        <v>Low</v>
      </c>
      <c r="X321" s="226" t="str">
        <f>IFERROR(VLOOKUP(INDEX([5]Validation!$O$20:$R$23, MATCH($R321,[5]Validation!$M$20:$M$23,0),MATCH(N321,[5]Validation!$O$18:$R$18,0)),v.IPCC.risk,2,FALSE), "")</f>
        <v>Low</v>
      </c>
      <c r="Y321" s="226" t="s">
        <v>1027</v>
      </c>
      <c r="Z321" s="278" t="s">
        <v>1836</v>
      </c>
      <c r="AA321" s="226" t="s">
        <v>65</v>
      </c>
      <c r="AB321" s="228" t="s">
        <v>1837</v>
      </c>
    </row>
    <row r="322" spans="1:28" ht="21" customHeight="1" x14ac:dyDescent="0.25">
      <c r="A322" s="271" t="s">
        <v>1838</v>
      </c>
      <c r="B322" s="274" t="s">
        <v>174</v>
      </c>
      <c r="C322" s="273" t="s">
        <v>651</v>
      </c>
      <c r="D322" s="273" t="s">
        <v>444</v>
      </c>
      <c r="E322" s="273"/>
      <c r="F322" s="273" t="s">
        <v>31</v>
      </c>
      <c r="G322" s="274" t="s">
        <v>1839</v>
      </c>
      <c r="H322" s="275"/>
      <c r="I322" s="275"/>
      <c r="J322" s="222" t="s">
        <v>34</v>
      </c>
      <c r="K322" s="222" t="s">
        <v>34</v>
      </c>
      <c r="L322" s="222" t="s">
        <v>34</v>
      </c>
      <c r="M322" s="222" t="s">
        <v>34</v>
      </c>
      <c r="N322" s="222" t="s">
        <v>34</v>
      </c>
      <c r="O322" s="265" t="s">
        <v>1641</v>
      </c>
      <c r="P322" s="224" t="s">
        <v>34</v>
      </c>
      <c r="Q322" s="225" t="s">
        <v>278</v>
      </c>
      <c r="R322" s="226" t="str">
        <f>IFERROR(VLOOKUP(INDEX([5]Validation!$O$11:$R$14, MATCH($Q322,[5]Validation!$M$11:$M$14,0),MATCH($P322,[5]Validation!$O$9:$R$9,0)),[5]Validation!$F$10:$G$25,2,FALSE), "")</f>
        <v>Low</v>
      </c>
      <c r="S322" s="228" t="s">
        <v>1642</v>
      </c>
      <c r="T322" s="226" t="str">
        <f>IFERROR(VLOOKUP(INDEX([5]Validation!$O$20:$R$23, MATCH($R322,[5]Validation!$M$20:$M$23,0),MATCH(J322,[5]Validation!$O$18:$R$18,0)),v.IPCC.risk,2,FALSE), "")</f>
        <v>Low</v>
      </c>
      <c r="U322" s="226" t="str">
        <f>IFERROR(VLOOKUP(INDEX([5]Validation!$O$20:$R$23, MATCH($R322,[5]Validation!$M$20:$M$23,0),MATCH(K322,[5]Validation!$O$18:$R$18,0)),v.IPCC.risk,2,FALSE), "")</f>
        <v>Low</v>
      </c>
      <c r="V322" s="226" t="str">
        <f>IFERROR(VLOOKUP(INDEX([5]Validation!$O$20:$R$23, MATCH($R322,[5]Validation!$M$20:$M$23,0),MATCH(L322,[5]Validation!$O$18:$R$18,0)),v.IPCC.risk,2,FALSE), "")</f>
        <v>Low</v>
      </c>
      <c r="W322" s="226" t="str">
        <f>IFERROR(VLOOKUP(INDEX([5]Validation!$O$20:$R$23, MATCH($R322,[5]Validation!$M$20:$M$23,0),MATCH(M322,[5]Validation!$O$18:$R$18,0)),v.IPCC.risk,2,FALSE), "")</f>
        <v>Low</v>
      </c>
      <c r="X322" s="226" t="str">
        <f>IFERROR(VLOOKUP(INDEX([5]Validation!$O$20:$R$23, MATCH($R322,[5]Validation!$M$20:$M$23,0),MATCH(N322,[5]Validation!$O$18:$R$18,0)),v.IPCC.risk,2,FALSE), "")</f>
        <v>Low</v>
      </c>
      <c r="Y322" s="226" t="s">
        <v>1027</v>
      </c>
      <c r="Z322" s="228" t="s">
        <v>1840</v>
      </c>
      <c r="AA322" s="226" t="s">
        <v>65</v>
      </c>
      <c r="AB322" s="228" t="s">
        <v>1837</v>
      </c>
    </row>
    <row r="323" spans="1:28" ht="21" customHeight="1" x14ac:dyDescent="0.25">
      <c r="A323" s="271" t="s">
        <v>1841</v>
      </c>
      <c r="B323" s="274" t="s">
        <v>27</v>
      </c>
      <c r="C323" s="273" t="s">
        <v>651</v>
      </c>
      <c r="D323" s="273" t="s">
        <v>444</v>
      </c>
      <c r="E323" s="273"/>
      <c r="F323" s="273" t="s">
        <v>31</v>
      </c>
      <c r="G323" s="274" t="s">
        <v>1842</v>
      </c>
      <c r="H323" s="275"/>
      <c r="I323" s="275"/>
      <c r="J323" s="222" t="s">
        <v>34</v>
      </c>
      <c r="K323" s="222" t="s">
        <v>34</v>
      </c>
      <c r="L323" s="222" t="s">
        <v>34</v>
      </c>
      <c r="M323" s="222" t="s">
        <v>34</v>
      </c>
      <c r="N323" s="222" t="s">
        <v>34</v>
      </c>
      <c r="O323" s="265" t="s">
        <v>1641</v>
      </c>
      <c r="P323" s="224" t="s">
        <v>34</v>
      </c>
      <c r="Q323" s="225" t="s">
        <v>278</v>
      </c>
      <c r="R323" s="226" t="str">
        <f>IFERROR(VLOOKUP(INDEX([5]Validation!$O$11:$R$14, MATCH($Q323,[5]Validation!$M$11:$M$14,0),MATCH($P323,[5]Validation!$O$9:$R$9,0)),[5]Validation!$F$10:$G$25,2,FALSE), "")</f>
        <v>Low</v>
      </c>
      <c r="S323" s="228" t="s">
        <v>1642</v>
      </c>
      <c r="T323" s="226" t="str">
        <f>IFERROR(VLOOKUP(INDEX([5]Validation!$O$20:$R$23, MATCH($R323,[5]Validation!$M$20:$M$23,0),MATCH(J323,[5]Validation!$O$18:$R$18,0)),v.IPCC.risk,2,FALSE), "")</f>
        <v>Low</v>
      </c>
      <c r="U323" s="226" t="str">
        <f>IFERROR(VLOOKUP(INDEX([5]Validation!$O$20:$R$23, MATCH($R323,[5]Validation!$M$20:$M$23,0),MATCH(K323,[5]Validation!$O$18:$R$18,0)),v.IPCC.risk,2,FALSE), "")</f>
        <v>Low</v>
      </c>
      <c r="V323" s="226" t="str">
        <f>IFERROR(VLOOKUP(INDEX([5]Validation!$O$20:$R$23, MATCH($R323,[5]Validation!$M$20:$M$23,0),MATCH(L323,[5]Validation!$O$18:$R$18,0)),v.IPCC.risk,2,FALSE), "")</f>
        <v>Low</v>
      </c>
      <c r="W323" s="226" t="str">
        <f>IFERROR(VLOOKUP(INDEX([5]Validation!$O$20:$R$23, MATCH($R323,[5]Validation!$M$20:$M$23,0),MATCH(M323,[5]Validation!$O$18:$R$18,0)),v.IPCC.risk,2,FALSE), "")</f>
        <v>Low</v>
      </c>
      <c r="X323" s="226" t="str">
        <f>IFERROR(VLOOKUP(INDEX([5]Validation!$O$20:$R$23, MATCH($R323,[5]Validation!$M$20:$M$23,0),MATCH(N323,[5]Validation!$O$18:$R$18,0)),v.IPCC.risk,2,FALSE), "")</f>
        <v>Low</v>
      </c>
      <c r="Y323" s="226" t="s">
        <v>1027</v>
      </c>
      <c r="Z323" s="228" t="s">
        <v>1840</v>
      </c>
      <c r="AA323" s="226" t="s">
        <v>65</v>
      </c>
      <c r="AB323" s="228" t="s">
        <v>1837</v>
      </c>
    </row>
    <row r="324" spans="1:28" ht="21" customHeight="1" x14ac:dyDescent="0.25">
      <c r="A324" s="271" t="s">
        <v>1843</v>
      </c>
      <c r="B324" s="272" t="s">
        <v>259</v>
      </c>
      <c r="C324" s="273" t="s">
        <v>651</v>
      </c>
      <c r="D324" s="273" t="s">
        <v>444</v>
      </c>
      <c r="E324" s="273"/>
      <c r="F324" s="273" t="s">
        <v>31</v>
      </c>
      <c r="G324" s="274" t="s">
        <v>1844</v>
      </c>
      <c r="H324" s="275"/>
      <c r="I324" s="275"/>
      <c r="J324" s="222" t="s">
        <v>34</v>
      </c>
      <c r="K324" s="222" t="s">
        <v>34</v>
      </c>
      <c r="L324" s="222" t="s">
        <v>34</v>
      </c>
      <c r="M324" s="222" t="s">
        <v>34</v>
      </c>
      <c r="N324" s="222" t="s">
        <v>34</v>
      </c>
      <c r="O324" s="265" t="s">
        <v>1641</v>
      </c>
      <c r="P324" s="224" t="s">
        <v>34</v>
      </c>
      <c r="Q324" s="225" t="s">
        <v>278</v>
      </c>
      <c r="R324" s="226" t="str">
        <f>IFERROR(VLOOKUP(INDEX([5]Validation!$O$11:$R$14, MATCH($Q324,[5]Validation!$M$11:$M$14,0),MATCH($P324,[5]Validation!$O$9:$R$9,0)),[5]Validation!$F$10:$G$25,2,FALSE), "")</f>
        <v>Low</v>
      </c>
      <c r="S324" s="228" t="s">
        <v>1642</v>
      </c>
      <c r="T324" s="226" t="str">
        <f>IFERROR(VLOOKUP(INDEX([5]Validation!$O$20:$R$23, MATCH($R324,[5]Validation!$M$20:$M$23,0),MATCH(J324,[5]Validation!$O$18:$R$18,0)),v.IPCC.risk,2,FALSE), "")</f>
        <v>Low</v>
      </c>
      <c r="U324" s="226" t="str">
        <f>IFERROR(VLOOKUP(INDEX([5]Validation!$O$20:$R$23, MATCH($R324,[5]Validation!$M$20:$M$23,0),MATCH(K324,[5]Validation!$O$18:$R$18,0)),v.IPCC.risk,2,FALSE), "")</f>
        <v>Low</v>
      </c>
      <c r="V324" s="226" t="str">
        <f>IFERROR(VLOOKUP(INDEX([5]Validation!$O$20:$R$23, MATCH($R324,[5]Validation!$M$20:$M$23,0),MATCH(L324,[5]Validation!$O$18:$R$18,0)),v.IPCC.risk,2,FALSE), "")</f>
        <v>Low</v>
      </c>
      <c r="W324" s="226" t="str">
        <f>IFERROR(VLOOKUP(INDEX([5]Validation!$O$20:$R$23, MATCH($R324,[5]Validation!$M$20:$M$23,0),MATCH(M324,[5]Validation!$O$18:$R$18,0)),v.IPCC.risk,2,FALSE), "")</f>
        <v>Low</v>
      </c>
      <c r="X324" s="226" t="str">
        <f>IFERROR(VLOOKUP(INDEX([5]Validation!$O$20:$R$23, MATCH($R324,[5]Validation!$M$20:$M$23,0),MATCH(N324,[5]Validation!$O$18:$R$18,0)),v.IPCC.risk,2,FALSE), "")</f>
        <v>Low</v>
      </c>
      <c r="Y324" s="226" t="s">
        <v>1027</v>
      </c>
      <c r="Z324" s="228" t="s">
        <v>1840</v>
      </c>
      <c r="AA324" s="226" t="s">
        <v>65</v>
      </c>
      <c r="AB324" s="228" t="s">
        <v>1837</v>
      </c>
    </row>
    <row r="325" spans="1:28" ht="21" customHeight="1" x14ac:dyDescent="0.25">
      <c r="A325" s="271" t="s">
        <v>1845</v>
      </c>
      <c r="B325" s="279" t="s">
        <v>491</v>
      </c>
      <c r="C325" s="273" t="s">
        <v>651</v>
      </c>
      <c r="D325" s="273" t="s">
        <v>444</v>
      </c>
      <c r="E325" s="273"/>
      <c r="F325" s="273" t="s">
        <v>31</v>
      </c>
      <c r="G325" s="274" t="s">
        <v>1846</v>
      </c>
      <c r="H325" s="275"/>
      <c r="I325" s="275"/>
      <c r="J325" s="222" t="s">
        <v>34</v>
      </c>
      <c r="K325" s="222" t="s">
        <v>34</v>
      </c>
      <c r="L325" s="222" t="s">
        <v>34</v>
      </c>
      <c r="M325" s="222" t="s">
        <v>34</v>
      </c>
      <c r="N325" s="222" t="s">
        <v>34</v>
      </c>
      <c r="O325" s="265" t="s">
        <v>1641</v>
      </c>
      <c r="P325" s="224" t="s">
        <v>34</v>
      </c>
      <c r="Q325" s="225" t="s">
        <v>278</v>
      </c>
      <c r="R325" s="226" t="str">
        <f>IFERROR(VLOOKUP(INDEX([5]Validation!$O$11:$R$14, MATCH($Q325,[5]Validation!$M$11:$M$14,0),MATCH($P325,[5]Validation!$O$9:$R$9,0)),[5]Validation!$F$10:$G$25,2,FALSE), "")</f>
        <v>Low</v>
      </c>
      <c r="S325" s="228" t="s">
        <v>1642</v>
      </c>
      <c r="T325" s="226" t="str">
        <f>IFERROR(VLOOKUP(INDEX([5]Validation!$O$20:$R$23, MATCH($R325,[5]Validation!$M$20:$M$23,0),MATCH(J325,[5]Validation!$O$18:$R$18,0)),v.IPCC.risk,2,FALSE), "")</f>
        <v>Low</v>
      </c>
      <c r="U325" s="226" t="str">
        <f>IFERROR(VLOOKUP(INDEX([5]Validation!$O$20:$R$23, MATCH($R325,[5]Validation!$M$20:$M$23,0),MATCH(K325,[5]Validation!$O$18:$R$18,0)),v.IPCC.risk,2,FALSE), "")</f>
        <v>Low</v>
      </c>
      <c r="V325" s="226" t="str">
        <f>IFERROR(VLOOKUP(INDEX([5]Validation!$O$20:$R$23, MATCH($R325,[5]Validation!$M$20:$M$23,0),MATCH(L325,[5]Validation!$O$18:$R$18,0)),v.IPCC.risk,2,FALSE), "")</f>
        <v>Low</v>
      </c>
      <c r="W325" s="226" t="str">
        <f>IFERROR(VLOOKUP(INDEX([5]Validation!$O$20:$R$23, MATCH($R325,[5]Validation!$M$20:$M$23,0),MATCH(M325,[5]Validation!$O$18:$R$18,0)),v.IPCC.risk,2,FALSE), "")</f>
        <v>Low</v>
      </c>
      <c r="X325" s="226" t="str">
        <f>IFERROR(VLOOKUP(INDEX([5]Validation!$O$20:$R$23, MATCH($R325,[5]Validation!$M$20:$M$23,0),MATCH(N325,[5]Validation!$O$18:$R$18,0)),v.IPCC.risk,2,FALSE), "")</f>
        <v>Low</v>
      </c>
      <c r="Y325" s="226" t="s">
        <v>1027</v>
      </c>
      <c r="Z325" s="228" t="s">
        <v>1840</v>
      </c>
      <c r="AA325" s="226" t="s">
        <v>65</v>
      </c>
      <c r="AB325" s="228" t="s">
        <v>1837</v>
      </c>
    </row>
    <row r="326" spans="1:28" ht="21" customHeight="1" x14ac:dyDescent="0.25">
      <c r="A326" s="271" t="s">
        <v>1847</v>
      </c>
      <c r="B326" s="272" t="s">
        <v>340</v>
      </c>
      <c r="C326" s="273" t="s">
        <v>651</v>
      </c>
      <c r="D326" s="273" t="s">
        <v>444</v>
      </c>
      <c r="E326" s="273"/>
      <c r="F326" s="273" t="s">
        <v>31</v>
      </c>
      <c r="G326" s="274" t="s">
        <v>1848</v>
      </c>
      <c r="H326" s="275"/>
      <c r="I326" s="275" t="s">
        <v>1849</v>
      </c>
      <c r="J326" s="222" t="s">
        <v>34</v>
      </c>
      <c r="K326" s="222" t="s">
        <v>34</v>
      </c>
      <c r="L326" s="222" t="s">
        <v>34</v>
      </c>
      <c r="M326" s="222" t="s">
        <v>34</v>
      </c>
      <c r="N326" s="222" t="s">
        <v>34</v>
      </c>
      <c r="O326" s="265" t="s">
        <v>1641</v>
      </c>
      <c r="P326" s="224" t="s">
        <v>34</v>
      </c>
      <c r="Q326" s="225" t="s">
        <v>278</v>
      </c>
      <c r="R326" s="226" t="str">
        <f>IFERROR(VLOOKUP(INDEX([5]Validation!$O$11:$R$14, MATCH($Q326,[5]Validation!$M$11:$M$14,0),MATCH($P326,[5]Validation!$O$9:$R$9,0)),[5]Validation!$F$10:$G$25,2,FALSE), "")</f>
        <v>Low</v>
      </c>
      <c r="S326" s="228" t="s">
        <v>1642</v>
      </c>
      <c r="T326" s="226" t="str">
        <f>IFERROR(VLOOKUP(INDEX([5]Validation!$O$20:$R$23, MATCH($R326,[5]Validation!$M$20:$M$23,0),MATCH(J326,[5]Validation!$O$18:$R$18,0)),v.IPCC.risk,2,FALSE), "")</f>
        <v>Low</v>
      </c>
      <c r="U326" s="226" t="str">
        <f>IFERROR(VLOOKUP(INDEX([5]Validation!$O$20:$R$23, MATCH($R326,[5]Validation!$M$20:$M$23,0),MATCH(K326,[5]Validation!$O$18:$R$18,0)),v.IPCC.risk,2,FALSE), "")</f>
        <v>Low</v>
      </c>
      <c r="V326" s="226" t="str">
        <f>IFERROR(VLOOKUP(INDEX([5]Validation!$O$20:$R$23, MATCH($R326,[5]Validation!$M$20:$M$23,0),MATCH(L326,[5]Validation!$O$18:$R$18,0)),v.IPCC.risk,2,FALSE), "")</f>
        <v>Low</v>
      </c>
      <c r="W326" s="226" t="str">
        <f>IFERROR(VLOOKUP(INDEX([5]Validation!$O$20:$R$23, MATCH($R326,[5]Validation!$M$20:$M$23,0),MATCH(M326,[5]Validation!$O$18:$R$18,0)),v.IPCC.risk,2,FALSE), "")</f>
        <v>Low</v>
      </c>
      <c r="X326" s="226" t="str">
        <f>IFERROR(VLOOKUP(INDEX([5]Validation!$O$20:$R$23, MATCH($R326,[5]Validation!$M$20:$M$23,0),MATCH(N326,[5]Validation!$O$18:$R$18,0)),v.IPCC.risk,2,FALSE), "")</f>
        <v>Low</v>
      </c>
      <c r="Y326" s="226" t="s">
        <v>1027</v>
      </c>
      <c r="Z326" s="228" t="s">
        <v>1840</v>
      </c>
      <c r="AA326" s="226" t="s">
        <v>43</v>
      </c>
      <c r="AB326" s="228" t="s">
        <v>1850</v>
      </c>
    </row>
    <row r="327" spans="1:28" ht="21" customHeight="1" x14ac:dyDescent="0.25">
      <c r="A327" s="271" t="s">
        <v>1851</v>
      </c>
      <c r="B327" s="272" t="s">
        <v>647</v>
      </c>
      <c r="C327" s="273" t="s">
        <v>651</v>
      </c>
      <c r="D327" s="273" t="s">
        <v>444</v>
      </c>
      <c r="E327" s="273"/>
      <c r="F327" s="273" t="s">
        <v>31</v>
      </c>
      <c r="G327" s="274" t="s">
        <v>1852</v>
      </c>
      <c r="H327" s="275"/>
      <c r="I327" s="275" t="s">
        <v>1849</v>
      </c>
      <c r="J327" s="222" t="s">
        <v>34</v>
      </c>
      <c r="K327" s="222" t="s">
        <v>34</v>
      </c>
      <c r="L327" s="222" t="s">
        <v>34</v>
      </c>
      <c r="M327" s="222" t="s">
        <v>34</v>
      </c>
      <c r="N327" s="222" t="s">
        <v>34</v>
      </c>
      <c r="O327" s="265" t="s">
        <v>1641</v>
      </c>
      <c r="P327" s="224" t="s">
        <v>34</v>
      </c>
      <c r="Q327" s="225" t="s">
        <v>278</v>
      </c>
      <c r="R327" s="226" t="str">
        <f>IFERROR(VLOOKUP(INDEX([5]Validation!$O$11:$R$14, MATCH($Q327,[5]Validation!$M$11:$M$14,0),MATCH($P327,[5]Validation!$O$9:$R$9,0)),[5]Validation!$F$10:$G$25,2,FALSE), "")</f>
        <v>Low</v>
      </c>
      <c r="S327" s="228" t="s">
        <v>1642</v>
      </c>
      <c r="T327" s="226" t="str">
        <f>IFERROR(VLOOKUP(INDEX([5]Validation!$O$20:$R$23, MATCH($R327,[5]Validation!$M$20:$M$23,0),MATCH(J327,[5]Validation!$O$18:$R$18,0)),v.IPCC.risk,2,FALSE), "")</f>
        <v>Low</v>
      </c>
      <c r="U327" s="226" t="str">
        <f>IFERROR(VLOOKUP(INDEX([5]Validation!$O$20:$R$23, MATCH($R327,[5]Validation!$M$20:$M$23,0),MATCH(K327,[5]Validation!$O$18:$R$18,0)),v.IPCC.risk,2,FALSE), "")</f>
        <v>Low</v>
      </c>
      <c r="V327" s="226" t="str">
        <f>IFERROR(VLOOKUP(INDEX([5]Validation!$O$20:$R$23, MATCH($R327,[5]Validation!$M$20:$M$23,0),MATCH(L327,[5]Validation!$O$18:$R$18,0)),v.IPCC.risk,2,FALSE), "")</f>
        <v>Low</v>
      </c>
      <c r="W327" s="226" t="str">
        <f>IFERROR(VLOOKUP(INDEX([5]Validation!$O$20:$R$23, MATCH($R327,[5]Validation!$M$20:$M$23,0),MATCH(M327,[5]Validation!$O$18:$R$18,0)),v.IPCC.risk,2,FALSE), "")</f>
        <v>Low</v>
      </c>
      <c r="X327" s="226" t="str">
        <f>IFERROR(VLOOKUP(INDEX([5]Validation!$O$20:$R$23, MATCH($R327,[5]Validation!$M$20:$M$23,0),MATCH(N327,[5]Validation!$O$18:$R$18,0)),v.IPCC.risk,2,FALSE), "")</f>
        <v>Low</v>
      </c>
      <c r="Y327" s="226" t="s">
        <v>1027</v>
      </c>
      <c r="Z327" s="228" t="s">
        <v>1840</v>
      </c>
      <c r="AA327" s="226" t="s">
        <v>43</v>
      </c>
      <c r="AB327" s="228" t="s">
        <v>1850</v>
      </c>
    </row>
    <row r="328" spans="1:28" ht="21" customHeight="1" x14ac:dyDescent="0.25">
      <c r="A328" s="271" t="s">
        <v>1853</v>
      </c>
      <c r="B328" s="272" t="s">
        <v>623</v>
      </c>
      <c r="C328" s="273" t="s">
        <v>651</v>
      </c>
      <c r="D328" s="273" t="s">
        <v>444</v>
      </c>
      <c r="E328" s="273"/>
      <c r="F328" s="273" t="s">
        <v>31</v>
      </c>
      <c r="G328" s="274" t="s">
        <v>1854</v>
      </c>
      <c r="H328" s="275"/>
      <c r="I328" s="275"/>
      <c r="J328" s="222" t="s">
        <v>34</v>
      </c>
      <c r="K328" s="222" t="s">
        <v>34</v>
      </c>
      <c r="L328" s="222" t="s">
        <v>34</v>
      </c>
      <c r="M328" s="222" t="s">
        <v>34</v>
      </c>
      <c r="N328" s="222" t="s">
        <v>34</v>
      </c>
      <c r="O328" s="265" t="s">
        <v>1641</v>
      </c>
      <c r="P328" s="224" t="s">
        <v>34</v>
      </c>
      <c r="Q328" s="225" t="s">
        <v>278</v>
      </c>
      <c r="R328" s="226" t="str">
        <f>IFERROR(VLOOKUP(INDEX([5]Validation!$O$11:$R$14, MATCH($Q328,[5]Validation!$M$11:$M$14,0),MATCH($P328,[5]Validation!$O$9:$R$9,0)),[5]Validation!$F$10:$G$25,2,FALSE), "")</f>
        <v>Low</v>
      </c>
      <c r="S328" s="228" t="s">
        <v>1642</v>
      </c>
      <c r="T328" s="226" t="str">
        <f>IFERROR(VLOOKUP(INDEX([5]Validation!$O$20:$R$23, MATCH($R328,[5]Validation!$M$20:$M$23,0),MATCH(J328,[5]Validation!$O$18:$R$18,0)),v.IPCC.risk,2,FALSE), "")</f>
        <v>Low</v>
      </c>
      <c r="U328" s="226" t="str">
        <f>IFERROR(VLOOKUP(INDEX([5]Validation!$O$20:$R$23, MATCH($R328,[5]Validation!$M$20:$M$23,0),MATCH(K328,[5]Validation!$O$18:$R$18,0)),v.IPCC.risk,2,FALSE), "")</f>
        <v>Low</v>
      </c>
      <c r="V328" s="226" t="str">
        <f>IFERROR(VLOOKUP(INDEX([5]Validation!$O$20:$R$23, MATCH($R328,[5]Validation!$M$20:$M$23,0),MATCH(L328,[5]Validation!$O$18:$R$18,0)),v.IPCC.risk,2,FALSE), "")</f>
        <v>Low</v>
      </c>
      <c r="W328" s="226" t="str">
        <f>IFERROR(VLOOKUP(INDEX([5]Validation!$O$20:$R$23, MATCH($R328,[5]Validation!$M$20:$M$23,0),MATCH(M328,[5]Validation!$O$18:$R$18,0)),v.IPCC.risk,2,FALSE), "")</f>
        <v>Low</v>
      </c>
      <c r="X328" s="226" t="str">
        <f>IFERROR(VLOOKUP(INDEX([5]Validation!$O$20:$R$23, MATCH($R328,[5]Validation!$M$20:$M$23,0),MATCH(N328,[5]Validation!$O$18:$R$18,0)),v.IPCC.risk,2,FALSE), "")</f>
        <v>Low</v>
      </c>
      <c r="Y328" s="226" t="s">
        <v>1027</v>
      </c>
      <c r="Z328" s="228" t="s">
        <v>1840</v>
      </c>
      <c r="AA328" s="226" t="s">
        <v>43</v>
      </c>
      <c r="AB328" s="228" t="s">
        <v>1850</v>
      </c>
    </row>
    <row r="329" spans="1:28" ht="21" customHeight="1" x14ac:dyDescent="0.25">
      <c r="A329" s="271" t="s">
        <v>1855</v>
      </c>
      <c r="B329" s="279" t="s">
        <v>46</v>
      </c>
      <c r="C329" s="273" t="s">
        <v>651</v>
      </c>
      <c r="D329" s="273" t="s">
        <v>444</v>
      </c>
      <c r="E329" s="273"/>
      <c r="F329" s="273" t="s">
        <v>31</v>
      </c>
      <c r="G329" s="274" t="s">
        <v>1856</v>
      </c>
      <c r="H329" s="275"/>
      <c r="I329" s="275"/>
      <c r="J329" s="222" t="s">
        <v>34</v>
      </c>
      <c r="K329" s="222" t="s">
        <v>34</v>
      </c>
      <c r="L329" s="222" t="s">
        <v>34</v>
      </c>
      <c r="M329" s="222" t="s">
        <v>34</v>
      </c>
      <c r="N329" s="222" t="s">
        <v>34</v>
      </c>
      <c r="O329" s="265" t="s">
        <v>1641</v>
      </c>
      <c r="P329" s="224" t="s">
        <v>34</v>
      </c>
      <c r="Q329" s="225" t="s">
        <v>278</v>
      </c>
      <c r="R329" s="226" t="str">
        <f>IFERROR(VLOOKUP(INDEX([5]Validation!$O$11:$R$14, MATCH($Q329,[5]Validation!$M$11:$M$14,0),MATCH($P329,[5]Validation!$O$9:$R$9,0)),[5]Validation!$F$10:$G$25,2,FALSE), "")</f>
        <v>Low</v>
      </c>
      <c r="S329" s="228" t="s">
        <v>1642</v>
      </c>
      <c r="T329" s="226" t="str">
        <f>IFERROR(VLOOKUP(INDEX([5]Validation!$O$20:$R$23, MATCH($R329,[5]Validation!$M$20:$M$23,0),MATCH(J329,[5]Validation!$O$18:$R$18,0)),v.IPCC.risk,2,FALSE), "")</f>
        <v>Low</v>
      </c>
      <c r="U329" s="226" t="str">
        <f>IFERROR(VLOOKUP(INDEX([5]Validation!$O$20:$R$23, MATCH($R329,[5]Validation!$M$20:$M$23,0),MATCH(K329,[5]Validation!$O$18:$R$18,0)),v.IPCC.risk,2,FALSE), "")</f>
        <v>Low</v>
      </c>
      <c r="V329" s="226" t="str">
        <f>IFERROR(VLOOKUP(INDEX([5]Validation!$O$20:$R$23, MATCH($R329,[5]Validation!$M$20:$M$23,0),MATCH(L329,[5]Validation!$O$18:$R$18,0)),v.IPCC.risk,2,FALSE), "")</f>
        <v>Low</v>
      </c>
      <c r="W329" s="226" t="str">
        <f>IFERROR(VLOOKUP(INDEX([5]Validation!$O$20:$R$23, MATCH($R329,[5]Validation!$M$20:$M$23,0),MATCH(M329,[5]Validation!$O$18:$R$18,0)),v.IPCC.risk,2,FALSE), "")</f>
        <v>Low</v>
      </c>
      <c r="X329" s="226" t="str">
        <f>IFERROR(VLOOKUP(INDEX([5]Validation!$O$20:$R$23, MATCH($R329,[5]Validation!$M$20:$M$23,0),MATCH(N329,[5]Validation!$O$18:$R$18,0)),v.IPCC.risk,2,FALSE), "")</f>
        <v>Low</v>
      </c>
      <c r="Y329" s="226" t="s">
        <v>1027</v>
      </c>
      <c r="Z329" s="228" t="s">
        <v>1840</v>
      </c>
      <c r="AA329" s="226" t="s">
        <v>65</v>
      </c>
      <c r="AB329" s="228" t="s">
        <v>1857</v>
      </c>
    </row>
    <row r="330" spans="1:28" ht="21" customHeight="1" x14ac:dyDescent="0.25">
      <c r="A330" s="217" t="s">
        <v>1858</v>
      </c>
      <c r="B330" s="220" t="s">
        <v>27</v>
      </c>
      <c r="C330" s="219" t="s">
        <v>779</v>
      </c>
      <c r="D330" s="219" t="s">
        <v>90</v>
      </c>
      <c r="E330" s="219"/>
      <c r="F330" s="219" t="s">
        <v>31</v>
      </c>
      <c r="G330" s="220" t="s">
        <v>1859</v>
      </c>
      <c r="H330" s="221" t="s">
        <v>1860</v>
      </c>
      <c r="I330" s="221" t="s">
        <v>1342</v>
      </c>
      <c r="J330" s="222" t="s">
        <v>34</v>
      </c>
      <c r="K330" s="222" t="s">
        <v>34</v>
      </c>
      <c r="L330" s="222" t="s">
        <v>34</v>
      </c>
      <c r="M330" s="222" t="s">
        <v>34</v>
      </c>
      <c r="N330" s="222" t="s">
        <v>34</v>
      </c>
      <c r="O330" s="223" t="s">
        <v>1861</v>
      </c>
      <c r="P330" s="224" t="s">
        <v>34</v>
      </c>
      <c r="Q330" s="225" t="s">
        <v>122</v>
      </c>
      <c r="R330" s="226" t="str">
        <f>IFERROR(VLOOKUP(INDEX([4]Validation!$O$11:$R$14, MATCH($Q330,[4]Validation!$M$11:$M$14,0),MATCH($P330,[4]Validation!$O$9:$R$9,0)),[4]Validation!$F$10:$G$25,2,FALSE), "")</f>
        <v>Low</v>
      </c>
      <c r="S330" s="227" t="s">
        <v>1862</v>
      </c>
      <c r="T330" s="226" t="str">
        <f>IFERROR(VLOOKUP(INDEX([4]Validation!$O$20:$R$23, MATCH($R330,[4]Validation!$M$20:$M$23,0),MATCH(J330,[4]Validation!$O$18:$R$18,0)),v.IPCC.risk,2,FALSE), "")</f>
        <v>Low</v>
      </c>
      <c r="U330" s="226" t="str">
        <f>IFERROR(VLOOKUP(INDEX([4]Validation!$O$20:$R$23, MATCH($R330,[4]Validation!$M$20:$M$23,0),MATCH(K330,[4]Validation!$O$18:$R$18,0)),v.IPCC.risk,2,FALSE), "")</f>
        <v>Low</v>
      </c>
      <c r="V330" s="226" t="str">
        <f>IFERROR(VLOOKUP(INDEX([4]Validation!$O$20:$R$23, MATCH($R330,[4]Validation!$M$20:$M$23,0),MATCH(L330,[4]Validation!$O$18:$R$18,0)),v.IPCC.risk,2,FALSE), "")</f>
        <v>Low</v>
      </c>
      <c r="W330" s="226" t="str">
        <f>IFERROR(VLOOKUP(INDEX([4]Validation!$O$20:$R$23, MATCH($R330,[4]Validation!$M$20:$M$23,0),MATCH(M330,[4]Validation!$O$18:$R$18,0)),v.IPCC.risk,2,FALSE), "")</f>
        <v>Low</v>
      </c>
      <c r="X330" s="226" t="str">
        <f>IFERROR(VLOOKUP(INDEX([4]Validation!$O$20:$R$23, MATCH($R330,[4]Validation!$M$20:$M$23,0),MATCH(N330,[4]Validation!$O$18:$R$18,0)),v.IPCC.risk,2,FALSE), "")</f>
        <v>Low</v>
      </c>
      <c r="Y330" s="226" t="s">
        <v>1027</v>
      </c>
      <c r="Z330" s="227" t="s">
        <v>1432</v>
      </c>
      <c r="AA330" s="226" t="s">
        <v>43</v>
      </c>
      <c r="AB330" s="228"/>
    </row>
    <row r="331" spans="1:28" ht="21" customHeight="1" x14ac:dyDescent="0.25">
      <c r="A331" s="108" t="s">
        <v>1863</v>
      </c>
      <c r="B331" s="113" t="s">
        <v>268</v>
      </c>
      <c r="C331" s="110" t="s">
        <v>224</v>
      </c>
      <c r="D331" s="110" t="s">
        <v>48</v>
      </c>
      <c r="E331" s="110"/>
      <c r="F331" s="110" t="s">
        <v>49</v>
      </c>
      <c r="G331" s="127" t="s">
        <v>1864</v>
      </c>
      <c r="H331" s="111" t="s">
        <v>1865</v>
      </c>
      <c r="I331" s="156" t="s">
        <v>1866</v>
      </c>
      <c r="J331" s="93" t="s">
        <v>34</v>
      </c>
      <c r="K331" s="93" t="s">
        <v>34</v>
      </c>
      <c r="L331" s="93" t="s">
        <v>34</v>
      </c>
      <c r="M331" s="93" t="s">
        <v>34</v>
      </c>
      <c r="N331" s="93" t="s">
        <v>34</v>
      </c>
      <c r="O331" s="132" t="s">
        <v>1661</v>
      </c>
      <c r="P331" s="5" t="s">
        <v>34</v>
      </c>
      <c r="Q331" s="7" t="s">
        <v>122</v>
      </c>
      <c r="R331" s="8" t="str">
        <f>IFERROR(VLOOKUP(INDEX(Validation!$O$11:$R$14, MATCH($Q331,Validation!$M$11:$M$14,0),MATCH($P331,Validation!$O$9:$R$9,0)),Validation!$F$10:$G$25,2,FALSE), "")</f>
        <v>Low</v>
      </c>
      <c r="S331" s="134" t="s">
        <v>1867</v>
      </c>
      <c r="T331" s="8" t="str">
        <f>IFERROR(VLOOKUP(INDEX(Validation!$O$20:$R$23, MATCH($R331,Validation!$M$20:$M$23,0),MATCH(J331,Validation!$O$18:$R$18,0)),v.IPCC.risk,2,FALSE), "")</f>
        <v>Low</v>
      </c>
      <c r="U331" s="8" t="str">
        <f>IFERROR(VLOOKUP(INDEX(Validation!$O$20:$R$23, MATCH($R331,Validation!$M$20:$M$23,0),MATCH(K331,Validation!$O$18:$R$18,0)),v.IPCC.risk,2,FALSE), "")</f>
        <v>Low</v>
      </c>
      <c r="V331" s="8" t="str">
        <f>IFERROR(VLOOKUP(INDEX(Validation!$O$20:$R$23, MATCH($R331,Validation!$M$20:$M$23,0),MATCH(L331,Validation!$O$18:$R$18,0)),v.IPCC.risk,2,FALSE), "")</f>
        <v>Low</v>
      </c>
      <c r="W331" s="8" t="str">
        <f>IFERROR(VLOOKUP(INDEX(Validation!$O$20:$R$23, MATCH($R331,Validation!$M$20:$M$23,0),MATCH(M331,Validation!$O$18:$R$18,0)),v.IPCC.risk,2,FALSE), "")</f>
        <v>Low</v>
      </c>
      <c r="X331" s="8" t="str">
        <f>IFERROR(VLOOKUP(INDEX(Validation!$O$20:$R$23, MATCH($R331,Validation!$M$20:$M$23,0),MATCH(N331,Validation!$O$18:$R$18,0)),v.IPCC.risk,2,FALSE), "")</f>
        <v>Low</v>
      </c>
      <c r="Y331" s="8" t="s">
        <v>1027</v>
      </c>
      <c r="Z331" s="159" t="s">
        <v>1868</v>
      </c>
      <c r="AA331" s="8" t="s">
        <v>43</v>
      </c>
      <c r="AB331" s="134" t="s">
        <v>1869</v>
      </c>
    </row>
    <row r="332" spans="1:28" ht="21" customHeight="1" x14ac:dyDescent="0.25">
      <c r="A332" s="217" t="s">
        <v>1870</v>
      </c>
      <c r="B332" s="218" t="s">
        <v>259</v>
      </c>
      <c r="C332" s="219" t="s">
        <v>779</v>
      </c>
      <c r="D332" s="219" t="s">
        <v>90</v>
      </c>
      <c r="E332" s="219"/>
      <c r="F332" s="219" t="s">
        <v>31</v>
      </c>
      <c r="G332" s="220" t="s">
        <v>1871</v>
      </c>
      <c r="H332" s="221" t="s">
        <v>1872</v>
      </c>
      <c r="I332" s="221" t="s">
        <v>1873</v>
      </c>
      <c r="J332" s="222" t="s">
        <v>34</v>
      </c>
      <c r="K332" s="222" t="s">
        <v>34</v>
      </c>
      <c r="L332" s="222" t="s">
        <v>34</v>
      </c>
      <c r="M332" s="222" t="s">
        <v>35</v>
      </c>
      <c r="N332" s="222" t="s">
        <v>35</v>
      </c>
      <c r="O332" s="223" t="s">
        <v>1874</v>
      </c>
      <c r="P332" s="224" t="s">
        <v>34</v>
      </c>
      <c r="Q332" s="225" t="s">
        <v>122</v>
      </c>
      <c r="R332" s="226" t="str">
        <f>IFERROR(VLOOKUP(INDEX([4]Validation!$O$11:$R$14, MATCH($Q332,[4]Validation!$M$11:$M$14,0),MATCH($P332,[4]Validation!$O$9:$R$9,0)),[4]Validation!$F$10:$G$25,2,FALSE), "")</f>
        <v>Low</v>
      </c>
      <c r="S332" s="227" t="s">
        <v>951</v>
      </c>
      <c r="T332" s="226" t="str">
        <f>IFERROR(VLOOKUP(INDEX([4]Validation!$O$20:$R$23, MATCH($R332,[4]Validation!$M$20:$M$23,0),MATCH(J332,[4]Validation!$O$18:$R$18,0)),v.IPCC.risk,2,FALSE), "")</f>
        <v>Low</v>
      </c>
      <c r="U332" s="226" t="str">
        <f>IFERROR(VLOOKUP(INDEX([4]Validation!$O$20:$R$23, MATCH($R332,[4]Validation!$M$20:$M$23,0),MATCH(K332,[4]Validation!$O$18:$R$18,0)),v.IPCC.risk,2,FALSE), "")</f>
        <v>Low</v>
      </c>
      <c r="V332" s="226" t="str">
        <f>IFERROR(VLOOKUP(INDEX([4]Validation!$O$20:$R$23, MATCH($R332,[4]Validation!$M$20:$M$23,0),MATCH(L332,[4]Validation!$O$18:$R$18,0)),v.IPCC.risk,2,FALSE), "")</f>
        <v>Low</v>
      </c>
      <c r="W332" s="226" t="str">
        <f>IFERROR(VLOOKUP(INDEX([4]Validation!$O$20:$R$23, MATCH($R332,[4]Validation!$M$20:$M$23,0),MATCH(M332,[4]Validation!$O$18:$R$18,0)),v.IPCC.risk,2,FALSE), "")</f>
        <v>Low</v>
      </c>
      <c r="X332" s="226" t="str">
        <f>IFERROR(VLOOKUP(INDEX([4]Validation!$O$20:$R$23, MATCH($R332,[4]Validation!$M$20:$M$23,0),MATCH(N332,[4]Validation!$O$18:$R$18,0)),v.IPCC.risk,2,FALSE), "")</f>
        <v>Low</v>
      </c>
      <c r="Y332" s="226" t="s">
        <v>1027</v>
      </c>
      <c r="Z332" s="227" t="s">
        <v>1875</v>
      </c>
      <c r="AA332" s="226" t="s">
        <v>1805</v>
      </c>
      <c r="AB332" s="228"/>
    </row>
    <row r="333" spans="1:28" ht="21" customHeight="1" x14ac:dyDescent="0.25">
      <c r="A333" s="271" t="s">
        <v>1876</v>
      </c>
      <c r="B333" s="274" t="s">
        <v>174</v>
      </c>
      <c r="C333" s="273" t="s">
        <v>901</v>
      </c>
      <c r="D333" s="273" t="s">
        <v>444</v>
      </c>
      <c r="E333" s="273"/>
      <c r="F333" s="273" t="s">
        <v>31</v>
      </c>
      <c r="G333" s="274" t="s">
        <v>1877</v>
      </c>
      <c r="H333" s="275"/>
      <c r="I333" s="275"/>
      <c r="J333" s="222" t="s">
        <v>34</v>
      </c>
      <c r="K333" s="222" t="s">
        <v>34</v>
      </c>
      <c r="L333" s="222" t="s">
        <v>34</v>
      </c>
      <c r="M333" s="222" t="s">
        <v>34</v>
      </c>
      <c r="N333" s="222" t="s">
        <v>34</v>
      </c>
      <c r="O333" s="265" t="s">
        <v>1878</v>
      </c>
      <c r="P333" s="224" t="s">
        <v>34</v>
      </c>
      <c r="Q333" s="225" t="s">
        <v>34</v>
      </c>
      <c r="R333" s="226" t="str">
        <f>IFERROR(VLOOKUP(INDEX([5]Validation!$O$11:$R$14, MATCH($Q333,[5]Validation!$M$11:$M$14,0),MATCH($P333,[5]Validation!$O$9:$R$9,0)),[5]Validation!$F$10:$G$25,2,FALSE), "")</f>
        <v>Low</v>
      </c>
      <c r="S333" s="228" t="s">
        <v>1879</v>
      </c>
      <c r="T333" s="226" t="str">
        <f>IFERROR(VLOOKUP(INDEX([5]Validation!$O$20:$R$23, MATCH($R333,[5]Validation!$M$20:$M$23,0),MATCH(J333,[5]Validation!$O$18:$R$18,0)),v.IPCC.risk,2,FALSE), "")</f>
        <v>Low</v>
      </c>
      <c r="U333" s="226" t="str">
        <f>IFERROR(VLOOKUP(INDEX([5]Validation!$O$20:$R$23, MATCH($R333,[5]Validation!$M$20:$M$23,0),MATCH(K333,[5]Validation!$O$18:$R$18,0)),v.IPCC.risk,2,FALSE), "")</f>
        <v>Low</v>
      </c>
      <c r="V333" s="226" t="str">
        <f>IFERROR(VLOOKUP(INDEX([5]Validation!$O$20:$R$23, MATCH($R333,[5]Validation!$M$20:$M$23,0),MATCH(L333,[5]Validation!$O$18:$R$18,0)),v.IPCC.risk,2,FALSE), "")</f>
        <v>Low</v>
      </c>
      <c r="W333" s="226" t="str">
        <f>IFERROR(VLOOKUP(INDEX([5]Validation!$O$20:$R$23, MATCH($R333,[5]Validation!$M$20:$M$23,0),MATCH(M333,[5]Validation!$O$18:$R$18,0)),v.IPCC.risk,2,FALSE), "")</f>
        <v>Low</v>
      </c>
      <c r="X333" s="226" t="str">
        <f>IFERROR(VLOOKUP(INDEX([5]Validation!$O$20:$R$23, MATCH($R333,[5]Validation!$M$20:$M$23,0),MATCH(N333,[5]Validation!$O$18:$R$18,0)),v.IPCC.risk,2,FALSE), "")</f>
        <v>Low</v>
      </c>
      <c r="Y333" s="226" t="s">
        <v>1027</v>
      </c>
      <c r="Z333" s="228" t="s">
        <v>1880</v>
      </c>
      <c r="AA333" s="226" t="s">
        <v>65</v>
      </c>
      <c r="AB333" s="228" t="s">
        <v>906</v>
      </c>
    </row>
    <row r="334" spans="1:28" ht="21" customHeight="1" x14ac:dyDescent="0.25">
      <c r="A334" s="108" t="s">
        <v>1881</v>
      </c>
      <c r="B334" s="109" t="s">
        <v>350</v>
      </c>
      <c r="C334" s="110" t="s">
        <v>58</v>
      </c>
      <c r="D334" s="110" t="s">
        <v>48</v>
      </c>
      <c r="E334" s="110"/>
      <c r="F334" s="110" t="s">
        <v>49</v>
      </c>
      <c r="G334" s="109" t="s">
        <v>1882</v>
      </c>
      <c r="H334" s="111" t="s">
        <v>1883</v>
      </c>
      <c r="I334" s="156"/>
      <c r="J334" s="93" t="s">
        <v>34</v>
      </c>
      <c r="K334" s="93" t="s">
        <v>34</v>
      </c>
      <c r="L334" s="93" t="s">
        <v>34</v>
      </c>
      <c r="M334" s="93" t="s">
        <v>34</v>
      </c>
      <c r="N334" s="93" t="s">
        <v>34</v>
      </c>
      <c r="O334" s="132" t="s">
        <v>1884</v>
      </c>
      <c r="P334" s="5" t="s">
        <v>34</v>
      </c>
      <c r="Q334" s="7" t="s">
        <v>122</v>
      </c>
      <c r="R334" s="8" t="str">
        <f>IFERROR(VLOOKUP(INDEX(Validation!$O$11:$R$14, MATCH($Q334,Validation!$M$11:$M$14,0),MATCH($P334,Validation!$O$9:$R$9,0)),Validation!$F$10:$G$25,2,FALSE), "")</f>
        <v>Low</v>
      </c>
      <c r="S334" s="134" t="s">
        <v>1885</v>
      </c>
      <c r="T334" s="8" t="str">
        <f>IFERROR(VLOOKUP(INDEX(Validation!$O$20:$R$23, MATCH($R334,Validation!$M$20:$M$23,0),MATCH(J334,Validation!$O$18:$R$18,0)),v.IPCC.risk,2,FALSE), "")</f>
        <v>Low</v>
      </c>
      <c r="U334" s="8" t="str">
        <f>IFERROR(VLOOKUP(INDEX(Validation!$O$20:$R$23, MATCH($R334,Validation!$M$20:$M$23,0),MATCH(K334,Validation!$O$18:$R$18,0)),v.IPCC.risk,2,FALSE), "")</f>
        <v>Low</v>
      </c>
      <c r="V334" s="8" t="str">
        <f>IFERROR(VLOOKUP(INDEX(Validation!$O$20:$R$23, MATCH($R334,Validation!$M$20:$M$23,0),MATCH(L334,Validation!$O$18:$R$18,0)),v.IPCC.risk,2,FALSE), "")</f>
        <v>Low</v>
      </c>
      <c r="W334" s="8" t="str">
        <f>IFERROR(VLOOKUP(INDEX(Validation!$O$20:$R$23, MATCH($R334,Validation!$M$20:$M$23,0),MATCH(M334,Validation!$O$18:$R$18,0)),v.IPCC.risk,2,FALSE), "")</f>
        <v>Low</v>
      </c>
      <c r="X334" s="8" t="str">
        <f>IFERROR(VLOOKUP(INDEX(Validation!$O$20:$R$23, MATCH($R334,Validation!$M$20:$M$23,0),MATCH(N334,Validation!$O$18:$R$18,0)),v.IPCC.risk,2,FALSE), "")</f>
        <v>Low</v>
      </c>
      <c r="Y334" s="8" t="s">
        <v>1027</v>
      </c>
      <c r="Z334" s="134" t="s">
        <v>1886</v>
      </c>
      <c r="AA334" s="8" t="s">
        <v>43</v>
      </c>
      <c r="AB334" s="134" t="s">
        <v>1405</v>
      </c>
    </row>
    <row r="335" spans="1:28" ht="21" customHeight="1" x14ac:dyDescent="0.25">
      <c r="A335" s="271" t="s">
        <v>1887</v>
      </c>
      <c r="B335" s="279" t="s">
        <v>491</v>
      </c>
      <c r="C335" s="273" t="s">
        <v>901</v>
      </c>
      <c r="D335" s="273" t="s">
        <v>444</v>
      </c>
      <c r="E335" s="273"/>
      <c r="F335" s="273" t="s">
        <v>31</v>
      </c>
      <c r="G335" s="274" t="s">
        <v>1888</v>
      </c>
      <c r="H335" s="275"/>
      <c r="I335" s="275"/>
      <c r="J335" s="222" t="s">
        <v>34</v>
      </c>
      <c r="K335" s="222" t="s">
        <v>34</v>
      </c>
      <c r="L335" s="222" t="s">
        <v>34</v>
      </c>
      <c r="M335" s="222" t="s">
        <v>34</v>
      </c>
      <c r="N335" s="222" t="s">
        <v>34</v>
      </c>
      <c r="O335" s="265" t="s">
        <v>1363</v>
      </c>
      <c r="P335" s="224" t="s">
        <v>34</v>
      </c>
      <c r="Q335" s="225" t="s">
        <v>34</v>
      </c>
      <c r="R335" s="226" t="str">
        <f>IFERROR(VLOOKUP(INDEX([5]Validation!$O$11:$R$14, MATCH($Q335,[5]Validation!$M$11:$M$14,0),MATCH($P335,[5]Validation!$O$9:$R$9,0)),[5]Validation!$F$10:$G$25,2,FALSE), "")</f>
        <v>Low</v>
      </c>
      <c r="S335" s="228" t="s">
        <v>1751</v>
      </c>
      <c r="T335" s="226" t="str">
        <f>IFERROR(VLOOKUP(INDEX([5]Validation!$O$20:$R$23, MATCH($R335,[5]Validation!$M$20:$M$23,0),MATCH(J335,[5]Validation!$O$18:$R$18,0)),v.IPCC.risk,2,FALSE), "")</f>
        <v>Low</v>
      </c>
      <c r="U335" s="226" t="str">
        <f>IFERROR(VLOOKUP(INDEX([5]Validation!$O$20:$R$23, MATCH($R335,[5]Validation!$M$20:$M$23,0),MATCH(K335,[5]Validation!$O$18:$R$18,0)),v.IPCC.risk,2,FALSE), "")</f>
        <v>Low</v>
      </c>
      <c r="V335" s="226" t="str">
        <f>IFERROR(VLOOKUP(INDEX([5]Validation!$O$20:$R$23, MATCH($R335,[5]Validation!$M$20:$M$23,0),MATCH(L335,[5]Validation!$O$18:$R$18,0)),v.IPCC.risk,2,FALSE), "")</f>
        <v>Low</v>
      </c>
      <c r="W335" s="226" t="str">
        <f>IFERROR(VLOOKUP(INDEX([5]Validation!$O$20:$R$23, MATCH($R335,[5]Validation!$M$20:$M$23,0),MATCH(M335,[5]Validation!$O$18:$R$18,0)),v.IPCC.risk,2,FALSE), "")</f>
        <v>Low</v>
      </c>
      <c r="X335" s="226" t="str">
        <f>IFERROR(VLOOKUP(INDEX([5]Validation!$O$20:$R$23, MATCH($R335,[5]Validation!$M$20:$M$23,0),MATCH(N335,[5]Validation!$O$18:$R$18,0)),v.IPCC.risk,2,FALSE), "")</f>
        <v>Low</v>
      </c>
      <c r="Y335" s="226" t="s">
        <v>1027</v>
      </c>
      <c r="Z335" s="277" t="s">
        <v>1889</v>
      </c>
      <c r="AA335" s="226" t="s">
        <v>65</v>
      </c>
      <c r="AB335" s="228" t="s">
        <v>906</v>
      </c>
    </row>
    <row r="336" spans="1:28" ht="21" customHeight="1" x14ac:dyDescent="0.25">
      <c r="A336" s="271" t="s">
        <v>1890</v>
      </c>
      <c r="B336" s="272" t="s">
        <v>647</v>
      </c>
      <c r="C336" s="273" t="s">
        <v>901</v>
      </c>
      <c r="D336" s="273" t="s">
        <v>444</v>
      </c>
      <c r="E336" s="273"/>
      <c r="F336" s="273" t="s">
        <v>31</v>
      </c>
      <c r="G336" s="274" t="s">
        <v>1891</v>
      </c>
      <c r="H336" s="275"/>
      <c r="I336" s="275"/>
      <c r="J336" s="222" t="s">
        <v>34</v>
      </c>
      <c r="K336" s="222" t="s">
        <v>34</v>
      </c>
      <c r="L336" s="222" t="s">
        <v>34</v>
      </c>
      <c r="M336" s="222" t="s">
        <v>34</v>
      </c>
      <c r="N336" s="222" t="s">
        <v>34</v>
      </c>
      <c r="O336" s="265" t="s">
        <v>1363</v>
      </c>
      <c r="P336" s="224" t="s">
        <v>34</v>
      </c>
      <c r="Q336" s="225" t="s">
        <v>34</v>
      </c>
      <c r="R336" s="226" t="str">
        <f>IFERROR(VLOOKUP(INDEX([5]Validation!$O$11:$R$14, MATCH($Q336,[5]Validation!$M$11:$M$14,0),MATCH($P336,[5]Validation!$O$9:$R$9,0)),[5]Validation!$F$10:$G$25,2,FALSE), "")</f>
        <v>Low</v>
      </c>
      <c r="S336" s="228" t="s">
        <v>1892</v>
      </c>
      <c r="T336" s="226" t="str">
        <f>IFERROR(VLOOKUP(INDEX([5]Validation!$O$20:$R$23, MATCH($R336,[5]Validation!$M$20:$M$23,0),MATCH(J336,[5]Validation!$O$18:$R$18,0)),v.IPCC.risk,2,FALSE), "")</f>
        <v>Low</v>
      </c>
      <c r="U336" s="226" t="str">
        <f>IFERROR(VLOOKUP(INDEX([5]Validation!$O$20:$R$23, MATCH($R336,[5]Validation!$M$20:$M$23,0),MATCH(K336,[5]Validation!$O$18:$R$18,0)),v.IPCC.risk,2,FALSE), "")</f>
        <v>Low</v>
      </c>
      <c r="V336" s="226" t="str">
        <f>IFERROR(VLOOKUP(INDEX([5]Validation!$O$20:$R$23, MATCH($R336,[5]Validation!$M$20:$M$23,0),MATCH(L336,[5]Validation!$O$18:$R$18,0)),v.IPCC.risk,2,FALSE), "")</f>
        <v>Low</v>
      </c>
      <c r="W336" s="226" t="str">
        <f>IFERROR(VLOOKUP(INDEX([5]Validation!$O$20:$R$23, MATCH($R336,[5]Validation!$M$20:$M$23,0),MATCH(M336,[5]Validation!$O$18:$R$18,0)),v.IPCC.risk,2,FALSE), "")</f>
        <v>Low</v>
      </c>
      <c r="X336" s="226" t="str">
        <f>IFERROR(VLOOKUP(INDEX([5]Validation!$O$20:$R$23, MATCH($R336,[5]Validation!$M$20:$M$23,0),MATCH(N336,[5]Validation!$O$18:$R$18,0)),v.IPCC.risk,2,FALSE), "")</f>
        <v>Low</v>
      </c>
      <c r="Y336" s="226" t="s">
        <v>1027</v>
      </c>
      <c r="Z336" s="277" t="s">
        <v>1889</v>
      </c>
      <c r="AA336" s="226" t="s">
        <v>65</v>
      </c>
      <c r="AB336" s="228" t="s">
        <v>906</v>
      </c>
    </row>
    <row r="337" spans="1:28" ht="21" customHeight="1" x14ac:dyDescent="0.25">
      <c r="A337" s="271" t="s">
        <v>1893</v>
      </c>
      <c r="B337" s="272" t="s">
        <v>497</v>
      </c>
      <c r="C337" s="273" t="s">
        <v>901</v>
      </c>
      <c r="D337" s="273" t="s">
        <v>444</v>
      </c>
      <c r="E337" s="273"/>
      <c r="F337" s="273" t="s">
        <v>31</v>
      </c>
      <c r="G337" s="274" t="s">
        <v>1894</v>
      </c>
      <c r="H337" s="275"/>
      <c r="I337" s="275"/>
      <c r="J337" s="222" t="s">
        <v>34</v>
      </c>
      <c r="K337" s="222" t="s">
        <v>34</v>
      </c>
      <c r="L337" s="222" t="s">
        <v>34</v>
      </c>
      <c r="M337" s="222" t="s">
        <v>34</v>
      </c>
      <c r="N337" s="222" t="s">
        <v>34</v>
      </c>
      <c r="O337" s="265" t="s">
        <v>1363</v>
      </c>
      <c r="P337" s="224" t="s">
        <v>34</v>
      </c>
      <c r="Q337" s="225" t="s">
        <v>34</v>
      </c>
      <c r="R337" s="226" t="str">
        <f>IFERROR(VLOOKUP(INDEX([5]Validation!$O$11:$R$14, MATCH($Q337,[5]Validation!$M$11:$M$14,0),MATCH($P337,[5]Validation!$O$9:$R$9,0)),[5]Validation!$F$10:$G$25,2,FALSE), "")</f>
        <v>Low</v>
      </c>
      <c r="S337" s="228" t="s">
        <v>1895</v>
      </c>
      <c r="T337" s="226" t="str">
        <f>IFERROR(VLOOKUP(INDEX([5]Validation!$O$20:$R$23, MATCH($R337,[5]Validation!$M$20:$M$23,0),MATCH(J337,[5]Validation!$O$18:$R$18,0)),v.IPCC.risk,2,FALSE), "")</f>
        <v>Low</v>
      </c>
      <c r="U337" s="226" t="str">
        <f>IFERROR(VLOOKUP(INDEX([5]Validation!$O$20:$R$23, MATCH($R337,[5]Validation!$M$20:$M$23,0),MATCH(K337,[5]Validation!$O$18:$R$18,0)),v.IPCC.risk,2,FALSE), "")</f>
        <v>Low</v>
      </c>
      <c r="V337" s="226" t="str">
        <f>IFERROR(VLOOKUP(INDEX([5]Validation!$O$20:$R$23, MATCH($R337,[5]Validation!$M$20:$M$23,0),MATCH(L337,[5]Validation!$O$18:$R$18,0)),v.IPCC.risk,2,FALSE), "")</f>
        <v>Low</v>
      </c>
      <c r="W337" s="226" t="str">
        <f>IFERROR(VLOOKUP(INDEX([5]Validation!$O$20:$R$23, MATCH($R337,[5]Validation!$M$20:$M$23,0),MATCH(M337,[5]Validation!$O$18:$R$18,0)),v.IPCC.risk,2,FALSE), "")</f>
        <v>Low</v>
      </c>
      <c r="X337" s="226" t="str">
        <f>IFERROR(VLOOKUP(INDEX([5]Validation!$O$20:$R$23, MATCH($R337,[5]Validation!$M$20:$M$23,0),MATCH(N337,[5]Validation!$O$18:$R$18,0)),v.IPCC.risk,2,FALSE), "")</f>
        <v>Low</v>
      </c>
      <c r="Y337" s="226" t="s">
        <v>1027</v>
      </c>
      <c r="Z337" s="277" t="s">
        <v>1889</v>
      </c>
      <c r="AA337" s="226" t="s">
        <v>65</v>
      </c>
      <c r="AB337" s="228" t="s">
        <v>906</v>
      </c>
    </row>
    <row r="338" spans="1:28" ht="21" customHeight="1" x14ac:dyDescent="0.25">
      <c r="A338" s="271" t="s">
        <v>1896</v>
      </c>
      <c r="B338" s="272" t="s">
        <v>259</v>
      </c>
      <c r="C338" s="273" t="s">
        <v>768</v>
      </c>
      <c r="D338" s="273" t="s">
        <v>444</v>
      </c>
      <c r="E338" s="273"/>
      <c r="F338" s="273" t="s">
        <v>31</v>
      </c>
      <c r="G338" s="274" t="s">
        <v>1897</v>
      </c>
      <c r="H338" s="275"/>
      <c r="I338" s="275"/>
      <c r="J338" s="222" t="s">
        <v>34</v>
      </c>
      <c r="K338" s="222" t="s">
        <v>34</v>
      </c>
      <c r="L338" s="222" t="s">
        <v>34</v>
      </c>
      <c r="M338" s="222" t="s">
        <v>34</v>
      </c>
      <c r="N338" s="222" t="s">
        <v>34</v>
      </c>
      <c r="O338" s="265" t="s">
        <v>1898</v>
      </c>
      <c r="P338" s="224" t="s">
        <v>34</v>
      </c>
      <c r="Q338" s="225" t="s">
        <v>34</v>
      </c>
      <c r="R338" s="226" t="str">
        <f>IFERROR(VLOOKUP(INDEX([5]Validation!$O$11:$R$14, MATCH($Q338,[5]Validation!$M$11:$M$14,0),MATCH($P338,[5]Validation!$O$9:$R$9,0)),[5]Validation!$F$10:$G$25,2,FALSE), "")</f>
        <v>Low</v>
      </c>
      <c r="S338" s="228" t="s">
        <v>1751</v>
      </c>
      <c r="T338" s="226" t="str">
        <f>IFERROR(VLOOKUP(INDEX([5]Validation!$O$20:$R$23, MATCH($R338,[5]Validation!$M$20:$M$23,0),MATCH(J338,[5]Validation!$O$18:$R$18,0)),v.IPCC.risk,2,FALSE), "")</f>
        <v>Low</v>
      </c>
      <c r="U338" s="226" t="str">
        <f>IFERROR(VLOOKUP(INDEX([5]Validation!$O$20:$R$23, MATCH($R338,[5]Validation!$M$20:$M$23,0),MATCH(K338,[5]Validation!$O$18:$R$18,0)),v.IPCC.risk,2,FALSE), "")</f>
        <v>Low</v>
      </c>
      <c r="V338" s="226" t="str">
        <f>IFERROR(VLOOKUP(INDEX([5]Validation!$O$20:$R$23, MATCH($R338,[5]Validation!$M$20:$M$23,0),MATCH(L338,[5]Validation!$O$18:$R$18,0)),v.IPCC.risk,2,FALSE), "")</f>
        <v>Low</v>
      </c>
      <c r="W338" s="226" t="str">
        <f>IFERROR(VLOOKUP(INDEX([5]Validation!$O$20:$R$23, MATCH($R338,[5]Validation!$M$20:$M$23,0),MATCH(M338,[5]Validation!$O$18:$R$18,0)),v.IPCC.risk,2,FALSE), "")</f>
        <v>Low</v>
      </c>
      <c r="X338" s="226" t="str">
        <f>IFERROR(VLOOKUP(INDEX([5]Validation!$O$20:$R$23, MATCH($R338,[5]Validation!$M$20:$M$23,0),MATCH(N338,[5]Validation!$O$18:$R$18,0)),v.IPCC.risk,2,FALSE), "")</f>
        <v>Low</v>
      </c>
      <c r="Y338" s="226" t="s">
        <v>1027</v>
      </c>
      <c r="Z338" s="228" t="s">
        <v>1899</v>
      </c>
      <c r="AA338" s="226"/>
      <c r="AB338" s="228"/>
    </row>
    <row r="339" spans="1:28" ht="21" customHeight="1" x14ac:dyDescent="0.25">
      <c r="A339" s="271" t="s">
        <v>1900</v>
      </c>
      <c r="B339" s="274" t="s">
        <v>174</v>
      </c>
      <c r="C339" s="273" t="s">
        <v>1614</v>
      </c>
      <c r="D339" s="273" t="s">
        <v>444</v>
      </c>
      <c r="E339" s="273"/>
      <c r="F339" s="273" t="s">
        <v>31</v>
      </c>
      <c r="G339" s="274" t="s">
        <v>1901</v>
      </c>
      <c r="H339" s="275"/>
      <c r="I339" s="275"/>
      <c r="J339" s="222" t="s">
        <v>34</v>
      </c>
      <c r="K339" s="222" t="s">
        <v>34</v>
      </c>
      <c r="L339" s="222" t="s">
        <v>34</v>
      </c>
      <c r="M339" s="222" t="s">
        <v>34</v>
      </c>
      <c r="N339" s="222" t="s">
        <v>34</v>
      </c>
      <c r="O339" s="265" t="s">
        <v>1616</v>
      </c>
      <c r="P339" s="224" t="s">
        <v>34</v>
      </c>
      <c r="Q339" s="225" t="s">
        <v>278</v>
      </c>
      <c r="R339" s="226" t="str">
        <f>IFERROR(VLOOKUP(INDEX([5]Validation!$O$11:$R$14, MATCH($Q339,[5]Validation!$M$11:$M$14,0),MATCH($P339,[5]Validation!$O$9:$R$9,0)),[5]Validation!$F$10:$G$25,2,FALSE), "")</f>
        <v>Low</v>
      </c>
      <c r="S339" s="228" t="s">
        <v>1617</v>
      </c>
      <c r="T339" s="226" t="str">
        <f>IFERROR(VLOOKUP(INDEX([5]Validation!$O$20:$R$23, MATCH($R339,[5]Validation!$M$20:$M$23,0),MATCH(J339,[5]Validation!$O$18:$R$18,0)),v.IPCC.risk,2,FALSE), "")</f>
        <v>Low</v>
      </c>
      <c r="U339" s="226" t="str">
        <f>IFERROR(VLOOKUP(INDEX([5]Validation!$O$20:$R$23, MATCH($R339,[5]Validation!$M$20:$M$23,0),MATCH(K339,[5]Validation!$O$18:$R$18,0)),v.IPCC.risk,2,FALSE), "")</f>
        <v>Low</v>
      </c>
      <c r="V339" s="226" t="str">
        <f>IFERROR(VLOOKUP(INDEX([5]Validation!$O$20:$R$23, MATCH($R339,[5]Validation!$M$20:$M$23,0),MATCH(L339,[5]Validation!$O$18:$R$18,0)),v.IPCC.risk,2,FALSE), "")</f>
        <v>Low</v>
      </c>
      <c r="W339" s="226" t="str">
        <f>IFERROR(VLOOKUP(INDEX([5]Validation!$O$20:$R$23, MATCH($R339,[5]Validation!$M$20:$M$23,0),MATCH(M339,[5]Validation!$O$18:$R$18,0)),v.IPCC.risk,2,FALSE), "")</f>
        <v>Low</v>
      </c>
      <c r="X339" s="226" t="str">
        <f>IFERROR(VLOOKUP(INDEX([5]Validation!$O$20:$R$23, MATCH($R339,[5]Validation!$M$20:$M$23,0),MATCH(N339,[5]Validation!$O$18:$R$18,0)),v.IPCC.risk,2,FALSE), "")</f>
        <v>Low</v>
      </c>
      <c r="Y339" s="226" t="s">
        <v>1027</v>
      </c>
      <c r="Z339" s="228" t="s">
        <v>1899</v>
      </c>
      <c r="AA339" s="226" t="s">
        <v>65</v>
      </c>
      <c r="AB339" s="228" t="s">
        <v>1619</v>
      </c>
    </row>
    <row r="340" spans="1:28" ht="21" customHeight="1" x14ac:dyDescent="0.25">
      <c r="A340" s="271" t="s">
        <v>1902</v>
      </c>
      <c r="B340" s="274" t="s">
        <v>27</v>
      </c>
      <c r="C340" s="273" t="s">
        <v>1614</v>
      </c>
      <c r="D340" s="273" t="s">
        <v>444</v>
      </c>
      <c r="E340" s="273"/>
      <c r="F340" s="273" t="s">
        <v>31</v>
      </c>
      <c r="G340" s="274" t="s">
        <v>1903</v>
      </c>
      <c r="H340" s="275"/>
      <c r="I340" s="275"/>
      <c r="J340" s="222" t="s">
        <v>34</v>
      </c>
      <c r="K340" s="222" t="s">
        <v>34</v>
      </c>
      <c r="L340" s="222" t="s">
        <v>34</v>
      </c>
      <c r="M340" s="222" t="s">
        <v>34</v>
      </c>
      <c r="N340" s="222" t="s">
        <v>34</v>
      </c>
      <c r="O340" s="265" t="s">
        <v>1616</v>
      </c>
      <c r="P340" s="224" t="s">
        <v>34</v>
      </c>
      <c r="Q340" s="225" t="s">
        <v>278</v>
      </c>
      <c r="R340" s="226" t="str">
        <f>IFERROR(VLOOKUP(INDEX([5]Validation!$O$11:$R$14, MATCH($Q340,[5]Validation!$M$11:$M$14,0),MATCH($P340,[5]Validation!$O$9:$R$9,0)),[5]Validation!$F$10:$G$25,2,FALSE), "")</f>
        <v>Low</v>
      </c>
      <c r="S340" s="228" t="s">
        <v>1617</v>
      </c>
      <c r="T340" s="226" t="str">
        <f>IFERROR(VLOOKUP(INDEX([5]Validation!$O$20:$R$23, MATCH($R340,[5]Validation!$M$20:$M$23,0),MATCH(J340,[5]Validation!$O$18:$R$18,0)),v.IPCC.risk,2,FALSE), "")</f>
        <v>Low</v>
      </c>
      <c r="U340" s="226" t="str">
        <f>IFERROR(VLOOKUP(INDEX([5]Validation!$O$20:$R$23, MATCH($R340,[5]Validation!$M$20:$M$23,0),MATCH(K340,[5]Validation!$O$18:$R$18,0)),v.IPCC.risk,2,FALSE), "")</f>
        <v>Low</v>
      </c>
      <c r="V340" s="226" t="str">
        <f>IFERROR(VLOOKUP(INDEX([5]Validation!$O$20:$R$23, MATCH($R340,[5]Validation!$M$20:$M$23,0),MATCH(L340,[5]Validation!$O$18:$R$18,0)),v.IPCC.risk,2,FALSE), "")</f>
        <v>Low</v>
      </c>
      <c r="W340" s="226" t="str">
        <f>IFERROR(VLOOKUP(INDEX([5]Validation!$O$20:$R$23, MATCH($R340,[5]Validation!$M$20:$M$23,0),MATCH(M340,[5]Validation!$O$18:$R$18,0)),v.IPCC.risk,2,FALSE), "")</f>
        <v>Low</v>
      </c>
      <c r="X340" s="226" t="str">
        <f>IFERROR(VLOOKUP(INDEX([5]Validation!$O$20:$R$23, MATCH($R340,[5]Validation!$M$20:$M$23,0),MATCH(N340,[5]Validation!$O$18:$R$18,0)),v.IPCC.risk,2,FALSE), "")</f>
        <v>Low</v>
      </c>
      <c r="Y340" s="226" t="s">
        <v>1027</v>
      </c>
      <c r="Z340" s="228" t="s">
        <v>1899</v>
      </c>
      <c r="AA340" s="226" t="s">
        <v>65</v>
      </c>
      <c r="AB340" s="228" t="s">
        <v>1619</v>
      </c>
    </row>
    <row r="341" spans="1:28" ht="21" customHeight="1" x14ac:dyDescent="0.25">
      <c r="A341" s="271" t="s">
        <v>1904</v>
      </c>
      <c r="B341" s="272" t="s">
        <v>259</v>
      </c>
      <c r="C341" s="273" t="s">
        <v>1614</v>
      </c>
      <c r="D341" s="273" t="s">
        <v>444</v>
      </c>
      <c r="E341" s="273"/>
      <c r="F341" s="273" t="s">
        <v>31</v>
      </c>
      <c r="G341" s="274" t="s">
        <v>1905</v>
      </c>
      <c r="H341" s="275"/>
      <c r="I341" s="275"/>
      <c r="J341" s="222" t="s">
        <v>34</v>
      </c>
      <c r="K341" s="222" t="s">
        <v>34</v>
      </c>
      <c r="L341" s="222" t="s">
        <v>34</v>
      </c>
      <c r="M341" s="222" t="s">
        <v>34</v>
      </c>
      <c r="N341" s="222" t="s">
        <v>34</v>
      </c>
      <c r="O341" s="265" t="s">
        <v>1616</v>
      </c>
      <c r="P341" s="224" t="s">
        <v>34</v>
      </c>
      <c r="Q341" s="225" t="s">
        <v>278</v>
      </c>
      <c r="R341" s="226" t="str">
        <f>IFERROR(VLOOKUP(INDEX([5]Validation!$O$11:$R$14, MATCH($Q341,[5]Validation!$M$11:$M$14,0),MATCH($P341,[5]Validation!$O$9:$R$9,0)),[5]Validation!$F$10:$G$25,2,FALSE), "")</f>
        <v>Low</v>
      </c>
      <c r="S341" s="228" t="s">
        <v>1906</v>
      </c>
      <c r="T341" s="226" t="str">
        <f>IFERROR(VLOOKUP(INDEX([5]Validation!$O$20:$R$23, MATCH($R341,[5]Validation!$M$20:$M$23,0),MATCH(J341,[5]Validation!$O$18:$R$18,0)),v.IPCC.risk,2,FALSE), "")</f>
        <v>Low</v>
      </c>
      <c r="U341" s="226" t="str">
        <f>IFERROR(VLOOKUP(INDEX([5]Validation!$O$20:$R$23, MATCH($R341,[5]Validation!$M$20:$M$23,0),MATCH(K341,[5]Validation!$O$18:$R$18,0)),v.IPCC.risk,2,FALSE), "")</f>
        <v>Low</v>
      </c>
      <c r="V341" s="226" t="str">
        <f>IFERROR(VLOOKUP(INDEX([5]Validation!$O$20:$R$23, MATCH($R341,[5]Validation!$M$20:$M$23,0),MATCH(L341,[5]Validation!$O$18:$R$18,0)),v.IPCC.risk,2,FALSE), "")</f>
        <v>Low</v>
      </c>
      <c r="W341" s="226" t="str">
        <f>IFERROR(VLOOKUP(INDEX([5]Validation!$O$20:$R$23, MATCH($R341,[5]Validation!$M$20:$M$23,0),MATCH(M341,[5]Validation!$O$18:$R$18,0)),v.IPCC.risk,2,FALSE), "")</f>
        <v>Low</v>
      </c>
      <c r="X341" s="226" t="str">
        <f>IFERROR(VLOOKUP(INDEX([5]Validation!$O$20:$R$23, MATCH($R341,[5]Validation!$M$20:$M$23,0),MATCH(N341,[5]Validation!$O$18:$R$18,0)),v.IPCC.risk,2,FALSE), "")</f>
        <v>Low</v>
      </c>
      <c r="Y341" s="226" t="s">
        <v>1027</v>
      </c>
      <c r="Z341" s="228" t="s">
        <v>1899</v>
      </c>
      <c r="AA341" s="226" t="s">
        <v>65</v>
      </c>
      <c r="AB341" s="228" t="s">
        <v>1619</v>
      </c>
    </row>
    <row r="342" spans="1:28" ht="21" customHeight="1" x14ac:dyDescent="0.25">
      <c r="A342" s="271" t="s">
        <v>1907</v>
      </c>
      <c r="B342" s="279" t="s">
        <v>491</v>
      </c>
      <c r="C342" s="273" t="s">
        <v>1614</v>
      </c>
      <c r="D342" s="273" t="s">
        <v>444</v>
      </c>
      <c r="E342" s="273"/>
      <c r="F342" s="273" t="s">
        <v>31</v>
      </c>
      <c r="G342" s="274" t="s">
        <v>1908</v>
      </c>
      <c r="H342" s="275"/>
      <c r="I342" s="275"/>
      <c r="J342" s="222" t="s">
        <v>34</v>
      </c>
      <c r="K342" s="222" t="s">
        <v>34</v>
      </c>
      <c r="L342" s="222" t="s">
        <v>34</v>
      </c>
      <c r="M342" s="222" t="s">
        <v>34</v>
      </c>
      <c r="N342" s="222" t="s">
        <v>34</v>
      </c>
      <c r="O342" s="265" t="s">
        <v>1616</v>
      </c>
      <c r="P342" s="224" t="s">
        <v>34</v>
      </c>
      <c r="Q342" s="225" t="s">
        <v>278</v>
      </c>
      <c r="R342" s="226" t="str">
        <f>IFERROR(VLOOKUP(INDEX([5]Validation!$O$11:$R$14, MATCH($Q342,[5]Validation!$M$11:$M$14,0),MATCH($P342,[5]Validation!$O$9:$R$9,0)),[5]Validation!$F$10:$G$25,2,FALSE), "")</f>
        <v>Low</v>
      </c>
      <c r="S342" s="228" t="s">
        <v>1617</v>
      </c>
      <c r="T342" s="226" t="str">
        <f>IFERROR(VLOOKUP(INDEX([5]Validation!$O$20:$R$23, MATCH($R342,[5]Validation!$M$20:$M$23,0),MATCH(J342,[5]Validation!$O$18:$R$18,0)),v.IPCC.risk,2,FALSE), "")</f>
        <v>Low</v>
      </c>
      <c r="U342" s="226" t="str">
        <f>IFERROR(VLOOKUP(INDEX([5]Validation!$O$20:$R$23, MATCH($R342,[5]Validation!$M$20:$M$23,0),MATCH(K342,[5]Validation!$O$18:$R$18,0)),v.IPCC.risk,2,FALSE), "")</f>
        <v>Low</v>
      </c>
      <c r="V342" s="226" t="str">
        <f>IFERROR(VLOOKUP(INDEX([5]Validation!$O$20:$R$23, MATCH($R342,[5]Validation!$M$20:$M$23,0),MATCH(L342,[5]Validation!$O$18:$R$18,0)),v.IPCC.risk,2,FALSE), "")</f>
        <v>Low</v>
      </c>
      <c r="W342" s="226" t="str">
        <f>IFERROR(VLOOKUP(INDEX([5]Validation!$O$20:$R$23, MATCH($R342,[5]Validation!$M$20:$M$23,0),MATCH(M342,[5]Validation!$O$18:$R$18,0)),v.IPCC.risk,2,FALSE), "")</f>
        <v>Low</v>
      </c>
      <c r="X342" s="226" t="str">
        <f>IFERROR(VLOOKUP(INDEX([5]Validation!$O$20:$R$23, MATCH($R342,[5]Validation!$M$20:$M$23,0),MATCH(N342,[5]Validation!$O$18:$R$18,0)),v.IPCC.risk,2,FALSE), "")</f>
        <v>Low</v>
      </c>
      <c r="Y342" s="226" t="s">
        <v>1027</v>
      </c>
      <c r="Z342" s="228" t="s">
        <v>1899</v>
      </c>
      <c r="AA342" s="226" t="s">
        <v>65</v>
      </c>
      <c r="AB342" s="228" t="s">
        <v>1619</v>
      </c>
    </row>
    <row r="343" spans="1:28" ht="21" customHeight="1" x14ac:dyDescent="0.25">
      <c r="A343" s="271" t="s">
        <v>1909</v>
      </c>
      <c r="B343" s="272" t="s">
        <v>88</v>
      </c>
      <c r="C343" s="273" t="s">
        <v>1614</v>
      </c>
      <c r="D343" s="273" t="s">
        <v>444</v>
      </c>
      <c r="E343" s="273"/>
      <c r="F343" s="273" t="s">
        <v>31</v>
      </c>
      <c r="G343" s="274" t="s">
        <v>1910</v>
      </c>
      <c r="H343" s="275"/>
      <c r="I343" s="275"/>
      <c r="J343" s="222" t="s">
        <v>34</v>
      </c>
      <c r="K343" s="222" t="s">
        <v>34</v>
      </c>
      <c r="L343" s="222" t="s">
        <v>34</v>
      </c>
      <c r="M343" s="222" t="s">
        <v>34</v>
      </c>
      <c r="N343" s="222" t="s">
        <v>34</v>
      </c>
      <c r="O343" s="265" t="s">
        <v>1616</v>
      </c>
      <c r="P343" s="224" t="s">
        <v>34</v>
      </c>
      <c r="Q343" s="225" t="s">
        <v>278</v>
      </c>
      <c r="R343" s="226" t="str">
        <f>IFERROR(VLOOKUP(INDEX([5]Validation!$O$11:$R$14, MATCH($Q343,[5]Validation!$M$11:$M$14,0),MATCH($P343,[5]Validation!$O$9:$R$9,0)),[5]Validation!$F$10:$G$25,2,FALSE), "")</f>
        <v>Low</v>
      </c>
      <c r="S343" s="228" t="s">
        <v>1777</v>
      </c>
      <c r="T343" s="226" t="str">
        <f>IFERROR(VLOOKUP(INDEX([5]Validation!$O$20:$R$23, MATCH($R343,[5]Validation!$M$20:$M$23,0),MATCH(J343,[5]Validation!$O$18:$R$18,0)),v.IPCC.risk,2,FALSE), "")</f>
        <v>Low</v>
      </c>
      <c r="U343" s="226" t="str">
        <f>IFERROR(VLOOKUP(INDEX([5]Validation!$O$20:$R$23, MATCH($R343,[5]Validation!$M$20:$M$23,0),MATCH(K343,[5]Validation!$O$18:$R$18,0)),v.IPCC.risk,2,FALSE), "")</f>
        <v>Low</v>
      </c>
      <c r="V343" s="226" t="str">
        <f>IFERROR(VLOOKUP(INDEX([5]Validation!$O$20:$R$23, MATCH($R343,[5]Validation!$M$20:$M$23,0),MATCH(L343,[5]Validation!$O$18:$R$18,0)),v.IPCC.risk,2,FALSE), "")</f>
        <v>Low</v>
      </c>
      <c r="W343" s="226" t="str">
        <f>IFERROR(VLOOKUP(INDEX([5]Validation!$O$20:$R$23, MATCH($R343,[5]Validation!$M$20:$M$23,0),MATCH(M343,[5]Validation!$O$18:$R$18,0)),v.IPCC.risk,2,FALSE), "")</f>
        <v>Low</v>
      </c>
      <c r="X343" s="226" t="str">
        <f>IFERROR(VLOOKUP(INDEX([5]Validation!$O$20:$R$23, MATCH($R343,[5]Validation!$M$20:$M$23,0),MATCH(N343,[5]Validation!$O$18:$R$18,0)),v.IPCC.risk,2,FALSE), "")</f>
        <v>Low</v>
      </c>
      <c r="Y343" s="226" t="s">
        <v>1027</v>
      </c>
      <c r="Z343" s="228" t="s">
        <v>1899</v>
      </c>
      <c r="AA343" s="226" t="s">
        <v>43</v>
      </c>
      <c r="AB343" s="228"/>
    </row>
    <row r="344" spans="1:28" ht="21" customHeight="1" x14ac:dyDescent="0.25">
      <c r="A344" s="271" t="s">
        <v>1911</v>
      </c>
      <c r="B344" s="274" t="s">
        <v>174</v>
      </c>
      <c r="C344" s="273" t="s">
        <v>1633</v>
      </c>
      <c r="D344" s="273" t="s">
        <v>444</v>
      </c>
      <c r="E344" s="273"/>
      <c r="F344" s="273" t="s">
        <v>31</v>
      </c>
      <c r="G344" s="274" t="s">
        <v>1912</v>
      </c>
      <c r="H344" s="275"/>
      <c r="I344" s="275"/>
      <c r="J344" s="222" t="s">
        <v>34</v>
      </c>
      <c r="K344" s="222" t="s">
        <v>34</v>
      </c>
      <c r="L344" s="222" t="s">
        <v>34</v>
      </c>
      <c r="M344" s="222" t="s">
        <v>34</v>
      </c>
      <c r="N344" s="222" t="s">
        <v>34</v>
      </c>
      <c r="O344" s="265" t="s">
        <v>1616</v>
      </c>
      <c r="P344" s="224" t="s">
        <v>34</v>
      </c>
      <c r="Q344" s="225" t="s">
        <v>278</v>
      </c>
      <c r="R344" s="226" t="str">
        <f>IFERROR(VLOOKUP(INDEX([5]Validation!$O$11:$R$14, MATCH($Q344,[5]Validation!$M$11:$M$14,0),MATCH($P344,[5]Validation!$O$9:$R$9,0)),[5]Validation!$F$10:$G$25,2,FALSE), "")</f>
        <v>Low</v>
      </c>
      <c r="S344" s="228" t="s">
        <v>1617</v>
      </c>
      <c r="T344" s="226" t="str">
        <f>IFERROR(VLOOKUP(INDEX([5]Validation!$O$20:$R$23, MATCH($R344,[5]Validation!$M$20:$M$23,0),MATCH(J344,[5]Validation!$O$18:$R$18,0)),v.IPCC.risk,2,FALSE), "")</f>
        <v>Low</v>
      </c>
      <c r="U344" s="226" t="str">
        <f>IFERROR(VLOOKUP(INDEX([5]Validation!$O$20:$R$23, MATCH($R344,[5]Validation!$M$20:$M$23,0),MATCH(K344,[5]Validation!$O$18:$R$18,0)),v.IPCC.risk,2,FALSE), "")</f>
        <v>Low</v>
      </c>
      <c r="V344" s="226" t="str">
        <f>IFERROR(VLOOKUP(INDEX([5]Validation!$O$20:$R$23, MATCH($R344,[5]Validation!$M$20:$M$23,0),MATCH(L344,[5]Validation!$O$18:$R$18,0)),v.IPCC.risk,2,FALSE), "")</f>
        <v>Low</v>
      </c>
      <c r="W344" s="226" t="str">
        <f>IFERROR(VLOOKUP(INDEX([5]Validation!$O$20:$R$23, MATCH($R344,[5]Validation!$M$20:$M$23,0),MATCH(M344,[5]Validation!$O$18:$R$18,0)),v.IPCC.risk,2,FALSE), "")</f>
        <v>Low</v>
      </c>
      <c r="X344" s="226" t="str">
        <f>IFERROR(VLOOKUP(INDEX([5]Validation!$O$20:$R$23, MATCH($R344,[5]Validation!$M$20:$M$23,0),MATCH(N344,[5]Validation!$O$18:$R$18,0)),v.IPCC.risk,2,FALSE), "")</f>
        <v>Low</v>
      </c>
      <c r="Y344" s="226" t="s">
        <v>1027</v>
      </c>
      <c r="Z344" s="228" t="s">
        <v>1899</v>
      </c>
      <c r="AA344" s="226" t="s">
        <v>65</v>
      </c>
      <c r="AB344" s="228" t="s">
        <v>1619</v>
      </c>
    </row>
    <row r="345" spans="1:28" ht="21" customHeight="1" x14ac:dyDescent="0.25">
      <c r="A345" s="271" t="s">
        <v>1913</v>
      </c>
      <c r="B345" s="274" t="s">
        <v>350</v>
      </c>
      <c r="C345" s="273" t="s">
        <v>1633</v>
      </c>
      <c r="D345" s="273" t="s">
        <v>444</v>
      </c>
      <c r="E345" s="273"/>
      <c r="F345" s="273" t="s">
        <v>31</v>
      </c>
      <c r="G345" s="274" t="s">
        <v>1914</v>
      </c>
      <c r="H345" s="275"/>
      <c r="I345" s="275"/>
      <c r="J345" s="222" t="s">
        <v>34</v>
      </c>
      <c r="K345" s="222" t="s">
        <v>34</v>
      </c>
      <c r="L345" s="222" t="s">
        <v>34</v>
      </c>
      <c r="M345" s="222" t="s">
        <v>34</v>
      </c>
      <c r="N345" s="222" t="s">
        <v>34</v>
      </c>
      <c r="O345" s="265" t="s">
        <v>1616</v>
      </c>
      <c r="P345" s="224" t="s">
        <v>34</v>
      </c>
      <c r="Q345" s="225" t="s">
        <v>278</v>
      </c>
      <c r="R345" s="226" t="str">
        <f>IFERROR(VLOOKUP(INDEX([5]Validation!$O$11:$R$14, MATCH($Q345,[5]Validation!$M$11:$M$14,0),MATCH($P345,[5]Validation!$O$9:$R$9,0)),[5]Validation!$F$10:$G$25,2,FALSE), "")</f>
        <v>Low</v>
      </c>
      <c r="S345" s="228" t="s">
        <v>1617</v>
      </c>
      <c r="T345" s="226" t="str">
        <f>IFERROR(VLOOKUP(INDEX([5]Validation!$O$20:$R$23, MATCH($R345,[5]Validation!$M$20:$M$23,0),MATCH(J345,[5]Validation!$O$18:$R$18,0)),v.IPCC.risk,2,FALSE), "")</f>
        <v>Low</v>
      </c>
      <c r="U345" s="226" t="str">
        <f>IFERROR(VLOOKUP(INDEX([5]Validation!$O$20:$R$23, MATCH($R345,[5]Validation!$M$20:$M$23,0),MATCH(K345,[5]Validation!$O$18:$R$18,0)),v.IPCC.risk,2,FALSE), "")</f>
        <v>Low</v>
      </c>
      <c r="V345" s="226" t="str">
        <f>IFERROR(VLOOKUP(INDEX([5]Validation!$O$20:$R$23, MATCH($R345,[5]Validation!$M$20:$M$23,0),MATCH(L345,[5]Validation!$O$18:$R$18,0)),v.IPCC.risk,2,FALSE), "")</f>
        <v>Low</v>
      </c>
      <c r="W345" s="226" t="str">
        <f>IFERROR(VLOOKUP(INDEX([5]Validation!$O$20:$R$23, MATCH($R345,[5]Validation!$M$20:$M$23,0),MATCH(M345,[5]Validation!$O$18:$R$18,0)),v.IPCC.risk,2,FALSE), "")</f>
        <v>Low</v>
      </c>
      <c r="X345" s="226" t="str">
        <f>IFERROR(VLOOKUP(INDEX([5]Validation!$O$20:$R$23, MATCH($R345,[5]Validation!$M$20:$M$23,0),MATCH(N345,[5]Validation!$O$18:$R$18,0)),v.IPCC.risk,2,FALSE), "")</f>
        <v>Low</v>
      </c>
      <c r="Y345" s="226" t="s">
        <v>1027</v>
      </c>
      <c r="Z345" s="228" t="s">
        <v>1899</v>
      </c>
      <c r="AA345" s="226" t="s">
        <v>65</v>
      </c>
      <c r="AB345" s="228" t="s">
        <v>1619</v>
      </c>
    </row>
    <row r="346" spans="1:28" ht="21" customHeight="1" x14ac:dyDescent="0.25">
      <c r="A346" s="271" t="s">
        <v>1915</v>
      </c>
      <c r="B346" s="272" t="s">
        <v>647</v>
      </c>
      <c r="C346" s="273" t="s">
        <v>1633</v>
      </c>
      <c r="D346" s="273" t="s">
        <v>444</v>
      </c>
      <c r="E346" s="273"/>
      <c r="F346" s="273" t="s">
        <v>31</v>
      </c>
      <c r="G346" s="274" t="s">
        <v>1916</v>
      </c>
      <c r="H346" s="275"/>
      <c r="I346" s="275"/>
      <c r="J346" s="222" t="s">
        <v>34</v>
      </c>
      <c r="K346" s="222" t="s">
        <v>34</v>
      </c>
      <c r="L346" s="222" t="s">
        <v>34</v>
      </c>
      <c r="M346" s="222" t="s">
        <v>34</v>
      </c>
      <c r="N346" s="222" t="s">
        <v>34</v>
      </c>
      <c r="O346" s="265" t="s">
        <v>1616</v>
      </c>
      <c r="P346" s="224" t="s">
        <v>34</v>
      </c>
      <c r="Q346" s="225" t="s">
        <v>278</v>
      </c>
      <c r="R346" s="226" t="str">
        <f>IFERROR(VLOOKUP(INDEX([5]Validation!$O$11:$R$14, MATCH($Q346,[5]Validation!$M$11:$M$14,0),MATCH($P346,[5]Validation!$O$9:$R$9,0)),[5]Validation!$F$10:$G$25,2,FALSE), "")</f>
        <v>Low</v>
      </c>
      <c r="S346" s="228" t="s">
        <v>1726</v>
      </c>
      <c r="T346" s="226" t="str">
        <f>IFERROR(VLOOKUP(INDEX([5]Validation!$O$20:$R$23, MATCH($R346,[5]Validation!$M$20:$M$23,0),MATCH(J346,[5]Validation!$O$18:$R$18,0)),v.IPCC.risk,2,FALSE), "")</f>
        <v>Low</v>
      </c>
      <c r="U346" s="226" t="str">
        <f>IFERROR(VLOOKUP(INDEX([5]Validation!$O$20:$R$23, MATCH($R346,[5]Validation!$M$20:$M$23,0),MATCH(K346,[5]Validation!$O$18:$R$18,0)),v.IPCC.risk,2,FALSE), "")</f>
        <v>Low</v>
      </c>
      <c r="V346" s="226" t="str">
        <f>IFERROR(VLOOKUP(INDEX([5]Validation!$O$20:$R$23, MATCH($R346,[5]Validation!$M$20:$M$23,0),MATCH(L346,[5]Validation!$O$18:$R$18,0)),v.IPCC.risk,2,FALSE), "")</f>
        <v>Low</v>
      </c>
      <c r="W346" s="226" t="str">
        <f>IFERROR(VLOOKUP(INDEX([5]Validation!$O$20:$R$23, MATCH($R346,[5]Validation!$M$20:$M$23,0),MATCH(M346,[5]Validation!$O$18:$R$18,0)),v.IPCC.risk,2,FALSE), "")</f>
        <v>Low</v>
      </c>
      <c r="X346" s="226" t="str">
        <f>IFERROR(VLOOKUP(INDEX([5]Validation!$O$20:$R$23, MATCH($R346,[5]Validation!$M$20:$M$23,0),MATCH(N346,[5]Validation!$O$18:$R$18,0)),v.IPCC.risk,2,FALSE), "")</f>
        <v>Low</v>
      </c>
      <c r="Y346" s="226" t="s">
        <v>1027</v>
      </c>
      <c r="Z346" s="228" t="s">
        <v>1899</v>
      </c>
      <c r="AA346" s="226" t="s">
        <v>65</v>
      </c>
      <c r="AB346" s="228"/>
    </row>
    <row r="347" spans="1:28" ht="21" customHeight="1" x14ac:dyDescent="0.25">
      <c r="A347" s="217" t="s">
        <v>1917</v>
      </c>
      <c r="B347" s="218" t="s">
        <v>106</v>
      </c>
      <c r="C347" s="219" t="s">
        <v>89</v>
      </c>
      <c r="D347" s="219" t="s">
        <v>90</v>
      </c>
      <c r="E347" s="219"/>
      <c r="F347" s="219" t="s">
        <v>31</v>
      </c>
      <c r="G347" s="220" t="s">
        <v>1918</v>
      </c>
      <c r="H347" s="221" t="s">
        <v>1919</v>
      </c>
      <c r="I347" s="221"/>
      <c r="J347" s="222" t="s">
        <v>35</v>
      </c>
      <c r="K347" s="222" t="s">
        <v>35</v>
      </c>
      <c r="L347" s="222" t="s">
        <v>35</v>
      </c>
      <c r="M347" s="222" t="s">
        <v>34</v>
      </c>
      <c r="N347" s="222" t="s">
        <v>34</v>
      </c>
      <c r="O347" s="223" t="s">
        <v>1920</v>
      </c>
      <c r="P347" s="224" t="s">
        <v>34</v>
      </c>
      <c r="Q347" s="225" t="s">
        <v>122</v>
      </c>
      <c r="R347" s="226" t="str">
        <f>IFERROR(VLOOKUP(INDEX([4]Validation!$O$11:$R$14, MATCH($Q347,[4]Validation!$M$11:$M$14,0),MATCH($P347,[4]Validation!$O$9:$R$9,0)),[4]Validation!$F$10:$G$25,2,FALSE), "")</f>
        <v>Low</v>
      </c>
      <c r="S347" s="227" t="s">
        <v>1921</v>
      </c>
      <c r="T347" s="226" t="str">
        <f>IFERROR(VLOOKUP(INDEX([4]Validation!$O$20:$R$23, MATCH($R347,[4]Validation!$M$20:$M$23,0),MATCH(J347,[4]Validation!$O$18:$R$18,0)),v.IPCC.risk,2,FALSE), "")</f>
        <v>Low</v>
      </c>
      <c r="U347" s="226" t="str">
        <f>IFERROR(VLOOKUP(INDEX([4]Validation!$O$20:$R$23, MATCH($R347,[4]Validation!$M$20:$M$23,0),MATCH(K347,[4]Validation!$O$18:$R$18,0)),v.IPCC.risk,2,FALSE), "")</f>
        <v>Low</v>
      </c>
      <c r="V347" s="226" t="str">
        <f>IFERROR(VLOOKUP(INDEX([4]Validation!$O$20:$R$23, MATCH($R347,[4]Validation!$M$20:$M$23,0),MATCH(L347,[4]Validation!$O$18:$R$18,0)),v.IPCC.risk,2,FALSE), "")</f>
        <v>Low</v>
      </c>
      <c r="W347" s="226" t="str">
        <f>IFERROR(VLOOKUP(INDEX([4]Validation!$O$20:$R$23, MATCH($R347,[4]Validation!$M$20:$M$23,0),MATCH(M347,[4]Validation!$O$18:$R$18,0)),v.IPCC.risk,2,FALSE), "")</f>
        <v>Low</v>
      </c>
      <c r="X347" s="226" t="str">
        <f>IFERROR(VLOOKUP(INDEX([4]Validation!$O$20:$R$23, MATCH($R347,[4]Validation!$M$20:$M$23,0),MATCH(N347,[4]Validation!$O$18:$R$18,0)),v.IPCC.risk,2,FALSE), "")</f>
        <v>Low</v>
      </c>
      <c r="Y347" s="226" t="s">
        <v>1027</v>
      </c>
      <c r="Z347" s="227" t="s">
        <v>1440</v>
      </c>
      <c r="AA347" s="226" t="s">
        <v>1805</v>
      </c>
      <c r="AB347" s="228"/>
    </row>
    <row r="348" spans="1:28" ht="21" customHeight="1" x14ac:dyDescent="0.25">
      <c r="A348" s="217" t="s">
        <v>1922</v>
      </c>
      <c r="B348" s="218" t="s">
        <v>497</v>
      </c>
      <c r="C348" s="219" t="s">
        <v>779</v>
      </c>
      <c r="D348" s="219" t="s">
        <v>90</v>
      </c>
      <c r="E348" s="219"/>
      <c r="F348" s="219" t="s">
        <v>31</v>
      </c>
      <c r="G348" s="220" t="s">
        <v>1923</v>
      </c>
      <c r="H348" s="221" t="s">
        <v>1872</v>
      </c>
      <c r="I348" s="221" t="s">
        <v>1873</v>
      </c>
      <c r="J348" s="222" t="s">
        <v>34</v>
      </c>
      <c r="K348" s="222" t="s">
        <v>34</v>
      </c>
      <c r="L348" s="222" t="s">
        <v>34</v>
      </c>
      <c r="M348" s="222" t="s">
        <v>35</v>
      </c>
      <c r="N348" s="222" t="s">
        <v>35</v>
      </c>
      <c r="O348" s="223" t="s">
        <v>1924</v>
      </c>
      <c r="P348" s="224" t="s">
        <v>34</v>
      </c>
      <c r="Q348" s="225" t="s">
        <v>34</v>
      </c>
      <c r="R348" s="226" t="str">
        <f>IFERROR(VLOOKUP(INDEX([4]Validation!$O$11:$R$14, MATCH($Q348,[4]Validation!$M$11:$M$14,0),MATCH($P348,[4]Validation!$O$9:$R$9,0)),[4]Validation!$F$10:$G$25,2,FALSE), "")</f>
        <v>Low</v>
      </c>
      <c r="S348" s="227" t="s">
        <v>1925</v>
      </c>
      <c r="T348" s="226" t="str">
        <f>IFERROR(VLOOKUP(INDEX([4]Validation!$O$20:$R$23, MATCH($R348,[4]Validation!$M$20:$M$23,0),MATCH(J348,[4]Validation!$O$18:$R$18,0)),v.IPCC.risk,2,FALSE), "")</f>
        <v>Low</v>
      </c>
      <c r="U348" s="226" t="str">
        <f>IFERROR(VLOOKUP(INDEX([4]Validation!$O$20:$R$23, MATCH($R348,[4]Validation!$M$20:$M$23,0),MATCH(K348,[4]Validation!$O$18:$R$18,0)),v.IPCC.risk,2,FALSE), "")</f>
        <v>Low</v>
      </c>
      <c r="V348" s="226" t="str">
        <f>IFERROR(VLOOKUP(INDEX([4]Validation!$O$20:$R$23, MATCH($R348,[4]Validation!$M$20:$M$23,0),MATCH(L348,[4]Validation!$O$18:$R$18,0)),v.IPCC.risk,2,FALSE), "")</f>
        <v>Low</v>
      </c>
      <c r="W348" s="226" t="str">
        <f>IFERROR(VLOOKUP(INDEX([4]Validation!$O$20:$R$23, MATCH($R348,[4]Validation!$M$20:$M$23,0),MATCH(M348,[4]Validation!$O$18:$R$18,0)),v.IPCC.risk,2,FALSE), "")</f>
        <v>Low</v>
      </c>
      <c r="X348" s="226" t="str">
        <f>IFERROR(VLOOKUP(INDEX([4]Validation!$O$20:$R$23, MATCH($R348,[4]Validation!$M$20:$M$23,0),MATCH(N348,[4]Validation!$O$18:$R$18,0)),v.IPCC.risk,2,FALSE), "")</f>
        <v>Low</v>
      </c>
      <c r="Y348" s="226" t="s">
        <v>1027</v>
      </c>
      <c r="Z348" s="227" t="s">
        <v>1440</v>
      </c>
      <c r="AA348" s="226" t="s">
        <v>1805</v>
      </c>
      <c r="AB348" s="228"/>
    </row>
    <row r="349" spans="1:28" ht="21" customHeight="1" x14ac:dyDescent="0.25">
      <c r="A349" s="217" t="s">
        <v>1926</v>
      </c>
      <c r="B349" s="218" t="s">
        <v>106</v>
      </c>
      <c r="C349" s="219" t="s">
        <v>779</v>
      </c>
      <c r="D349" s="219" t="s">
        <v>90</v>
      </c>
      <c r="E349" s="219"/>
      <c r="F349" s="219" t="s">
        <v>31</v>
      </c>
      <c r="G349" s="220" t="s">
        <v>1927</v>
      </c>
      <c r="H349" s="221" t="s">
        <v>1808</v>
      </c>
      <c r="I349" s="221"/>
      <c r="J349" s="222" t="s">
        <v>35</v>
      </c>
      <c r="K349" s="222" t="s">
        <v>35</v>
      </c>
      <c r="L349" s="222" t="s">
        <v>35</v>
      </c>
      <c r="M349" s="222" t="s">
        <v>34</v>
      </c>
      <c r="N349" s="222" t="s">
        <v>34</v>
      </c>
      <c r="O349" s="223" t="s">
        <v>1809</v>
      </c>
      <c r="P349" s="224" t="s">
        <v>34</v>
      </c>
      <c r="Q349" s="225" t="s">
        <v>122</v>
      </c>
      <c r="R349" s="226" t="str">
        <f>IFERROR(VLOOKUP(INDEX([4]Validation!$O$11:$R$14, MATCH($Q349,[4]Validation!$M$11:$M$14,0),MATCH($P349,[4]Validation!$O$9:$R$9,0)),[4]Validation!$F$10:$G$25,2,FALSE), "")</f>
        <v>Low</v>
      </c>
      <c r="S349" s="227" t="s">
        <v>1928</v>
      </c>
      <c r="T349" s="226" t="str">
        <f>IFERROR(VLOOKUP(INDEX([4]Validation!$O$20:$R$23, MATCH($R349,[4]Validation!$M$20:$M$23,0),MATCH(J349,[4]Validation!$O$18:$R$18,0)),v.IPCC.risk,2,FALSE), "")</f>
        <v>Low</v>
      </c>
      <c r="U349" s="226" t="str">
        <f>IFERROR(VLOOKUP(INDEX([4]Validation!$O$20:$R$23, MATCH($R349,[4]Validation!$M$20:$M$23,0),MATCH(K349,[4]Validation!$O$18:$R$18,0)),v.IPCC.risk,2,FALSE), "")</f>
        <v>Low</v>
      </c>
      <c r="V349" s="226" t="str">
        <f>IFERROR(VLOOKUP(INDEX([4]Validation!$O$20:$R$23, MATCH($R349,[4]Validation!$M$20:$M$23,0),MATCH(L349,[4]Validation!$O$18:$R$18,0)),v.IPCC.risk,2,FALSE), "")</f>
        <v>Low</v>
      </c>
      <c r="W349" s="226" t="str">
        <f>IFERROR(VLOOKUP(INDEX([4]Validation!$O$20:$R$23, MATCH($R349,[4]Validation!$M$20:$M$23,0),MATCH(M349,[4]Validation!$O$18:$R$18,0)),v.IPCC.risk,2,FALSE), "")</f>
        <v>Low</v>
      </c>
      <c r="X349" s="226" t="str">
        <f>IFERROR(VLOOKUP(INDEX([4]Validation!$O$20:$R$23, MATCH($R349,[4]Validation!$M$20:$M$23,0),MATCH(N349,[4]Validation!$O$18:$R$18,0)),v.IPCC.risk,2,FALSE), "")</f>
        <v>Low</v>
      </c>
      <c r="Y349" s="226" t="s">
        <v>1027</v>
      </c>
      <c r="Z349" s="227" t="s">
        <v>1440</v>
      </c>
      <c r="AA349" s="226" t="s">
        <v>1805</v>
      </c>
      <c r="AB349" s="228"/>
    </row>
    <row r="350" spans="1:28" ht="21" customHeight="1" x14ac:dyDescent="0.25">
      <c r="A350" s="217" t="s">
        <v>1929</v>
      </c>
      <c r="B350" s="220" t="s">
        <v>174</v>
      </c>
      <c r="C350" s="219" t="s">
        <v>151</v>
      </c>
      <c r="D350" s="219" t="s">
        <v>90</v>
      </c>
      <c r="E350" s="219"/>
      <c r="F350" s="219" t="s">
        <v>31</v>
      </c>
      <c r="G350" s="220" t="s">
        <v>1930</v>
      </c>
      <c r="H350" s="221" t="s">
        <v>915</v>
      </c>
      <c r="I350" s="221"/>
      <c r="J350" s="222" t="s">
        <v>34</v>
      </c>
      <c r="K350" s="222" t="s">
        <v>34</v>
      </c>
      <c r="L350" s="222" t="s">
        <v>34</v>
      </c>
      <c r="M350" s="222" t="s">
        <v>34</v>
      </c>
      <c r="N350" s="222" t="s">
        <v>34</v>
      </c>
      <c r="O350" s="223" t="s">
        <v>1931</v>
      </c>
      <c r="P350" s="224" t="s">
        <v>34</v>
      </c>
      <c r="Q350" s="225" t="s">
        <v>122</v>
      </c>
      <c r="R350" s="226" t="str">
        <f>IFERROR(VLOOKUP(INDEX([4]Validation!$O$11:$R$14, MATCH($Q350,[4]Validation!$M$11:$M$14,0),MATCH($P350,[4]Validation!$O$9:$R$9,0)),[4]Validation!$F$10:$G$25,2,FALSE), "")</f>
        <v>Low</v>
      </c>
      <c r="S350" s="227" t="s">
        <v>1932</v>
      </c>
      <c r="T350" s="226" t="str">
        <f>IFERROR(VLOOKUP(INDEX([4]Validation!$O$20:$R$23, MATCH($R350,[4]Validation!$M$20:$M$23,0),MATCH(J350,[4]Validation!$O$18:$R$18,0)),v.IPCC.risk,2,FALSE), "")</f>
        <v>Low</v>
      </c>
      <c r="U350" s="226" t="str">
        <f>IFERROR(VLOOKUP(INDEX([4]Validation!$O$20:$R$23, MATCH($R350,[4]Validation!$M$20:$M$23,0),MATCH(K350,[4]Validation!$O$18:$R$18,0)),v.IPCC.risk,2,FALSE), "")</f>
        <v>Low</v>
      </c>
      <c r="V350" s="226" t="str">
        <f>IFERROR(VLOOKUP(INDEX([4]Validation!$O$20:$R$23, MATCH($R350,[4]Validation!$M$20:$M$23,0),MATCH(L350,[4]Validation!$O$18:$R$18,0)),v.IPCC.risk,2,FALSE), "")</f>
        <v>Low</v>
      </c>
      <c r="W350" s="226" t="str">
        <f>IFERROR(VLOOKUP(INDEX([4]Validation!$O$20:$R$23, MATCH($R350,[4]Validation!$M$20:$M$23,0),MATCH(M350,[4]Validation!$O$18:$R$18,0)),v.IPCC.risk,2,FALSE), "")</f>
        <v>Low</v>
      </c>
      <c r="X350" s="226" t="str">
        <f>IFERROR(VLOOKUP(INDEX([4]Validation!$O$20:$R$23, MATCH($R350,[4]Validation!$M$20:$M$23,0),MATCH(N350,[4]Validation!$O$18:$R$18,0)),v.IPCC.risk,2,FALSE), "")</f>
        <v>Low</v>
      </c>
      <c r="Y350" s="226" t="s">
        <v>1027</v>
      </c>
      <c r="Z350" s="227" t="s">
        <v>1440</v>
      </c>
      <c r="AA350" s="226" t="s">
        <v>1805</v>
      </c>
      <c r="AB350" s="228"/>
    </row>
    <row r="351" spans="1:28" ht="21" customHeight="1" x14ac:dyDescent="0.25">
      <c r="A351" s="217" t="s">
        <v>1933</v>
      </c>
      <c r="B351" s="229" t="s">
        <v>491</v>
      </c>
      <c r="C351" s="219" t="s">
        <v>151</v>
      </c>
      <c r="D351" s="219" t="s">
        <v>90</v>
      </c>
      <c r="E351" s="219"/>
      <c r="F351" s="219" t="s">
        <v>31</v>
      </c>
      <c r="G351" s="220" t="s">
        <v>1934</v>
      </c>
      <c r="H351" s="221"/>
      <c r="I351" s="221"/>
      <c r="J351" s="222" t="s">
        <v>34</v>
      </c>
      <c r="K351" s="222" t="s">
        <v>34</v>
      </c>
      <c r="L351" s="222" t="s">
        <v>34</v>
      </c>
      <c r="M351" s="222" t="s">
        <v>35</v>
      </c>
      <c r="N351" s="222" t="s">
        <v>35</v>
      </c>
      <c r="O351" s="223" t="s">
        <v>1935</v>
      </c>
      <c r="P351" s="224" t="s">
        <v>35</v>
      </c>
      <c r="Q351" s="225" t="s">
        <v>36</v>
      </c>
      <c r="R351" s="226" t="str">
        <f>IFERROR(VLOOKUP(INDEX([4]Validation!$O$11:$R$14, MATCH($Q351,[4]Validation!$M$11:$M$14,0),MATCH($P351,[4]Validation!$O$9:$R$9,0)),[4]Validation!$F$10:$G$25,2,FALSE), "")</f>
        <v>Low</v>
      </c>
      <c r="S351" s="227" t="s">
        <v>1936</v>
      </c>
      <c r="T351" s="226" t="str">
        <f>IFERROR(VLOOKUP(INDEX([4]Validation!$O$20:$R$23, MATCH($R351,[4]Validation!$M$20:$M$23,0),MATCH(J351,[4]Validation!$O$18:$R$18,0)),v.IPCC.risk,2,FALSE), "")</f>
        <v>Low</v>
      </c>
      <c r="U351" s="226" t="str">
        <f>IFERROR(VLOOKUP(INDEX([4]Validation!$O$20:$R$23, MATCH($R351,[4]Validation!$M$20:$M$23,0),MATCH(K351,[4]Validation!$O$18:$R$18,0)),v.IPCC.risk,2,FALSE), "")</f>
        <v>Low</v>
      </c>
      <c r="V351" s="226" t="str">
        <f>IFERROR(VLOOKUP(INDEX([4]Validation!$O$20:$R$23, MATCH($R351,[4]Validation!$M$20:$M$23,0),MATCH(L351,[4]Validation!$O$18:$R$18,0)),v.IPCC.risk,2,FALSE), "")</f>
        <v>Low</v>
      </c>
      <c r="W351" s="226" t="str">
        <f>IFERROR(VLOOKUP(INDEX([4]Validation!$O$20:$R$23, MATCH($R351,[4]Validation!$M$20:$M$23,0),MATCH(M351,[4]Validation!$O$18:$R$18,0)),v.IPCC.risk,2,FALSE), "")</f>
        <v>Low</v>
      </c>
      <c r="X351" s="226" t="str">
        <f>IFERROR(VLOOKUP(INDEX([4]Validation!$O$20:$R$23, MATCH($R351,[4]Validation!$M$20:$M$23,0),MATCH(N351,[4]Validation!$O$18:$R$18,0)),v.IPCC.risk,2,FALSE), "")</f>
        <v>Low</v>
      </c>
      <c r="Y351" s="226" t="s">
        <v>1027</v>
      </c>
      <c r="Z351" s="227" t="s">
        <v>1440</v>
      </c>
      <c r="AA351" s="226" t="s">
        <v>1805</v>
      </c>
      <c r="AB351" s="228"/>
    </row>
    <row r="352" spans="1:28" ht="21" customHeight="1" x14ac:dyDescent="0.25">
      <c r="A352" s="217" t="s">
        <v>1937</v>
      </c>
      <c r="B352" s="218" t="s">
        <v>497</v>
      </c>
      <c r="C352" s="219" t="s">
        <v>151</v>
      </c>
      <c r="D352" s="219" t="s">
        <v>90</v>
      </c>
      <c r="E352" s="219"/>
      <c r="F352" s="219" t="s">
        <v>31</v>
      </c>
      <c r="G352" s="220" t="s">
        <v>1938</v>
      </c>
      <c r="H352" s="221"/>
      <c r="I352" s="221"/>
      <c r="J352" s="222" t="s">
        <v>34</v>
      </c>
      <c r="K352" s="222" t="s">
        <v>34</v>
      </c>
      <c r="L352" s="222" t="s">
        <v>34</v>
      </c>
      <c r="M352" s="222" t="s">
        <v>35</v>
      </c>
      <c r="N352" s="222" t="s">
        <v>35</v>
      </c>
      <c r="O352" s="223" t="s">
        <v>1939</v>
      </c>
      <c r="P352" s="224" t="s">
        <v>35</v>
      </c>
      <c r="Q352" s="225" t="s">
        <v>36</v>
      </c>
      <c r="R352" s="226" t="str">
        <f>IFERROR(VLOOKUP(INDEX([4]Validation!$O$11:$R$14, MATCH($Q352,[4]Validation!$M$11:$M$14,0),MATCH($P352,[4]Validation!$O$9:$R$9,0)),[4]Validation!$F$10:$G$25,2,FALSE), "")</f>
        <v>Low</v>
      </c>
      <c r="S352" s="227" t="s">
        <v>1940</v>
      </c>
      <c r="T352" s="226" t="str">
        <f>IFERROR(VLOOKUP(INDEX([4]Validation!$O$20:$R$23, MATCH($R352,[4]Validation!$M$20:$M$23,0),MATCH(J352,[4]Validation!$O$18:$R$18,0)),v.IPCC.risk,2,FALSE), "")</f>
        <v>Low</v>
      </c>
      <c r="U352" s="226" t="str">
        <f>IFERROR(VLOOKUP(INDEX([4]Validation!$O$20:$R$23, MATCH($R352,[4]Validation!$M$20:$M$23,0),MATCH(K352,[4]Validation!$O$18:$R$18,0)),v.IPCC.risk,2,FALSE), "")</f>
        <v>Low</v>
      </c>
      <c r="V352" s="226" t="str">
        <f>IFERROR(VLOOKUP(INDEX([4]Validation!$O$20:$R$23, MATCH($R352,[4]Validation!$M$20:$M$23,0),MATCH(L352,[4]Validation!$O$18:$R$18,0)),v.IPCC.risk,2,FALSE), "")</f>
        <v>Low</v>
      </c>
      <c r="W352" s="226" t="str">
        <f>IFERROR(VLOOKUP(INDEX([4]Validation!$O$20:$R$23, MATCH($R352,[4]Validation!$M$20:$M$23,0),MATCH(M352,[4]Validation!$O$18:$R$18,0)),v.IPCC.risk,2,FALSE), "")</f>
        <v>Low</v>
      </c>
      <c r="X352" s="226" t="str">
        <f>IFERROR(VLOOKUP(INDEX([4]Validation!$O$20:$R$23, MATCH($R352,[4]Validation!$M$20:$M$23,0),MATCH(N352,[4]Validation!$O$18:$R$18,0)),v.IPCC.risk,2,FALSE), "")</f>
        <v>Low</v>
      </c>
      <c r="Y352" s="226" t="s">
        <v>1027</v>
      </c>
      <c r="Z352" s="227" t="s">
        <v>1440</v>
      </c>
      <c r="AA352" s="226" t="s">
        <v>1805</v>
      </c>
      <c r="AB352" s="228"/>
    </row>
    <row r="353" spans="1:28" ht="21" customHeight="1" x14ac:dyDescent="0.25">
      <c r="A353" s="217" t="s">
        <v>1941</v>
      </c>
      <c r="B353" s="220" t="s">
        <v>27</v>
      </c>
      <c r="C353" s="219" t="s">
        <v>693</v>
      </c>
      <c r="D353" s="219" t="s">
        <v>90</v>
      </c>
      <c r="E353" s="219"/>
      <c r="F353" s="219" t="s">
        <v>31</v>
      </c>
      <c r="G353" s="220" t="s">
        <v>1942</v>
      </c>
      <c r="H353" s="221" t="s">
        <v>1943</v>
      </c>
      <c r="I353" s="221" t="s">
        <v>1462</v>
      </c>
      <c r="J353" s="222" t="s">
        <v>34</v>
      </c>
      <c r="K353" s="222" t="s">
        <v>34</v>
      </c>
      <c r="L353" s="222" t="s">
        <v>34</v>
      </c>
      <c r="M353" s="222" t="s">
        <v>34</v>
      </c>
      <c r="N353" s="222" t="s">
        <v>34</v>
      </c>
      <c r="O353" s="223" t="s">
        <v>1944</v>
      </c>
      <c r="P353" s="224" t="s">
        <v>34</v>
      </c>
      <c r="Q353" s="225" t="s">
        <v>34</v>
      </c>
      <c r="R353" s="226" t="str">
        <f>IFERROR(VLOOKUP(INDEX([4]Validation!$O$11:$R$14, MATCH($Q353,[4]Validation!$M$11:$M$14,0),MATCH($P353,[4]Validation!$O$9:$R$9,0)),[4]Validation!$F$10:$G$25,2,FALSE), "")</f>
        <v>Low</v>
      </c>
      <c r="S353" s="227" t="s">
        <v>1945</v>
      </c>
      <c r="T353" s="226" t="str">
        <f>IFERROR(VLOOKUP(INDEX([4]Validation!$O$20:$R$23, MATCH($R353,[4]Validation!$M$20:$M$23,0),MATCH(J353,[4]Validation!$O$18:$R$18,0)),v.IPCC.risk,2,FALSE), "")</f>
        <v>Low</v>
      </c>
      <c r="U353" s="226" t="str">
        <f>IFERROR(VLOOKUP(INDEX([4]Validation!$O$20:$R$23, MATCH($R353,[4]Validation!$M$20:$M$23,0),MATCH(K353,[4]Validation!$O$18:$R$18,0)),v.IPCC.risk,2,FALSE), "")</f>
        <v>Low</v>
      </c>
      <c r="V353" s="226" t="str">
        <f>IFERROR(VLOOKUP(INDEX([4]Validation!$O$20:$R$23, MATCH($R353,[4]Validation!$M$20:$M$23,0),MATCH(L353,[4]Validation!$O$18:$R$18,0)),v.IPCC.risk,2,FALSE), "")</f>
        <v>Low</v>
      </c>
      <c r="W353" s="226" t="str">
        <f>IFERROR(VLOOKUP(INDEX([4]Validation!$O$20:$R$23, MATCH($R353,[4]Validation!$M$20:$M$23,0),MATCH(M353,[4]Validation!$O$18:$R$18,0)),v.IPCC.risk,2,FALSE), "")</f>
        <v>Low</v>
      </c>
      <c r="X353" s="226" t="str">
        <f>IFERROR(VLOOKUP(INDEX([4]Validation!$O$20:$R$23, MATCH($R353,[4]Validation!$M$20:$M$23,0),MATCH(N353,[4]Validation!$O$18:$R$18,0)),v.IPCC.risk,2,FALSE), "")</f>
        <v>Low</v>
      </c>
      <c r="Y353" s="226" t="s">
        <v>1027</v>
      </c>
      <c r="Z353" s="227" t="s">
        <v>1440</v>
      </c>
      <c r="AA353" s="226" t="s">
        <v>43</v>
      </c>
      <c r="AB353" s="228"/>
    </row>
    <row r="354" spans="1:28" ht="21" customHeight="1" x14ac:dyDescent="0.25">
      <c r="A354" s="217" t="s">
        <v>1946</v>
      </c>
      <c r="B354" s="220" t="s">
        <v>174</v>
      </c>
      <c r="C354" s="219" t="s">
        <v>483</v>
      </c>
      <c r="D354" s="219" t="s">
        <v>90</v>
      </c>
      <c r="E354" s="219"/>
      <c r="F354" s="219" t="s">
        <v>31</v>
      </c>
      <c r="G354" s="220" t="s">
        <v>1947</v>
      </c>
      <c r="H354" s="221" t="s">
        <v>1948</v>
      </c>
      <c r="I354" s="221" t="s">
        <v>1949</v>
      </c>
      <c r="J354" s="222" t="s">
        <v>34</v>
      </c>
      <c r="K354" s="222" t="s">
        <v>34</v>
      </c>
      <c r="L354" s="222" t="s">
        <v>34</v>
      </c>
      <c r="M354" s="222" t="s">
        <v>35</v>
      </c>
      <c r="N354" s="222" t="s">
        <v>35</v>
      </c>
      <c r="O354" s="223" t="s">
        <v>1950</v>
      </c>
      <c r="P354" s="224" t="s">
        <v>35</v>
      </c>
      <c r="Q354" s="225" t="s">
        <v>36</v>
      </c>
      <c r="R354" s="226" t="str">
        <f>IFERROR(VLOOKUP(INDEX([4]Validation!$O$11:$R$14, MATCH($Q354,[4]Validation!$M$11:$M$14,0),MATCH($P354,[4]Validation!$O$9:$R$9,0)),[4]Validation!$F$10:$G$25,2,FALSE), "")</f>
        <v>Low</v>
      </c>
      <c r="S354" s="227" t="s">
        <v>1951</v>
      </c>
      <c r="T354" s="226" t="str">
        <f>IFERROR(VLOOKUP(INDEX([4]Validation!$O$20:$R$23, MATCH($R354,[4]Validation!$M$20:$M$23,0),MATCH(J354,[4]Validation!$O$18:$R$18,0)),v.IPCC.risk,2,FALSE), "")</f>
        <v>Low</v>
      </c>
      <c r="U354" s="226" t="str">
        <f>IFERROR(VLOOKUP(INDEX([4]Validation!$O$20:$R$23, MATCH($R354,[4]Validation!$M$20:$M$23,0),MATCH(K354,[4]Validation!$O$18:$R$18,0)),v.IPCC.risk,2,FALSE), "")</f>
        <v>Low</v>
      </c>
      <c r="V354" s="226" t="str">
        <f>IFERROR(VLOOKUP(INDEX([4]Validation!$O$20:$R$23, MATCH($R354,[4]Validation!$M$20:$M$23,0),MATCH(L354,[4]Validation!$O$18:$R$18,0)),v.IPCC.risk,2,FALSE), "")</f>
        <v>Low</v>
      </c>
      <c r="W354" s="226" t="str">
        <f>IFERROR(VLOOKUP(INDEX([4]Validation!$O$20:$R$23, MATCH($R354,[4]Validation!$M$20:$M$23,0),MATCH(M354,[4]Validation!$O$18:$R$18,0)),v.IPCC.risk,2,FALSE), "")</f>
        <v>Low</v>
      </c>
      <c r="X354" s="226" t="str">
        <f>IFERROR(VLOOKUP(INDEX([4]Validation!$O$20:$R$23, MATCH($R354,[4]Validation!$M$20:$M$23,0),MATCH(N354,[4]Validation!$O$18:$R$18,0)),v.IPCC.risk,2,FALSE), "")</f>
        <v>Low</v>
      </c>
      <c r="Y354" s="226" t="s">
        <v>1027</v>
      </c>
      <c r="Z354" s="227" t="s">
        <v>1440</v>
      </c>
      <c r="AA354" s="226" t="s">
        <v>65</v>
      </c>
      <c r="AB354" s="228"/>
    </row>
    <row r="355" spans="1:28" ht="21" customHeight="1" x14ac:dyDescent="0.25">
      <c r="A355" s="217" t="s">
        <v>1952</v>
      </c>
      <c r="B355" s="220" t="s">
        <v>27</v>
      </c>
      <c r="C355" s="219" t="s">
        <v>483</v>
      </c>
      <c r="D355" s="219" t="s">
        <v>90</v>
      </c>
      <c r="E355" s="219"/>
      <c r="F355" s="219" t="s">
        <v>31</v>
      </c>
      <c r="G355" s="220" t="s">
        <v>1953</v>
      </c>
      <c r="H355" s="221" t="s">
        <v>1954</v>
      </c>
      <c r="I355" s="221" t="s">
        <v>1955</v>
      </c>
      <c r="J355" s="222" t="s">
        <v>34</v>
      </c>
      <c r="K355" s="222" t="s">
        <v>34</v>
      </c>
      <c r="L355" s="222" t="s">
        <v>34</v>
      </c>
      <c r="M355" s="222" t="s">
        <v>34</v>
      </c>
      <c r="N355" s="222" t="s">
        <v>34</v>
      </c>
      <c r="O355" s="223" t="s">
        <v>1956</v>
      </c>
      <c r="P355" s="224" t="s">
        <v>34</v>
      </c>
      <c r="Q355" s="225" t="s">
        <v>122</v>
      </c>
      <c r="R355" s="226" t="str">
        <f>IFERROR(VLOOKUP(INDEX([4]Validation!$O$11:$R$14, MATCH($Q355,[4]Validation!$M$11:$M$14,0),MATCH($P355,[4]Validation!$O$9:$R$9,0)),[4]Validation!$F$10:$G$25,2,FALSE), "")</f>
        <v>Low</v>
      </c>
      <c r="S355" s="227" t="s">
        <v>1957</v>
      </c>
      <c r="T355" s="226" t="str">
        <f>IFERROR(VLOOKUP(INDEX([4]Validation!$O$20:$R$23, MATCH($R355,[4]Validation!$M$20:$M$23,0),MATCH(J355,[4]Validation!$O$18:$R$18,0)),v.IPCC.risk,2,FALSE), "")</f>
        <v>Low</v>
      </c>
      <c r="U355" s="226" t="str">
        <f>IFERROR(VLOOKUP(INDEX([4]Validation!$O$20:$R$23, MATCH($R355,[4]Validation!$M$20:$M$23,0),MATCH(K355,[4]Validation!$O$18:$R$18,0)),v.IPCC.risk,2,FALSE), "")</f>
        <v>Low</v>
      </c>
      <c r="V355" s="226" t="str">
        <f>IFERROR(VLOOKUP(INDEX([4]Validation!$O$20:$R$23, MATCH($R355,[4]Validation!$M$20:$M$23,0),MATCH(L355,[4]Validation!$O$18:$R$18,0)),v.IPCC.risk,2,FALSE), "")</f>
        <v>Low</v>
      </c>
      <c r="W355" s="226" t="str">
        <f>IFERROR(VLOOKUP(INDEX([4]Validation!$O$20:$R$23, MATCH($R355,[4]Validation!$M$20:$M$23,0),MATCH(M355,[4]Validation!$O$18:$R$18,0)),v.IPCC.risk,2,FALSE), "")</f>
        <v>Low</v>
      </c>
      <c r="X355" s="226" t="str">
        <f>IFERROR(VLOOKUP(INDEX([4]Validation!$O$20:$R$23, MATCH($R355,[4]Validation!$M$20:$M$23,0),MATCH(N355,[4]Validation!$O$18:$R$18,0)),v.IPCC.risk,2,FALSE), "")</f>
        <v>Low</v>
      </c>
      <c r="Y355" s="226" t="s">
        <v>1027</v>
      </c>
      <c r="Z355" s="227" t="s">
        <v>1440</v>
      </c>
      <c r="AA355" s="226" t="s">
        <v>43</v>
      </c>
      <c r="AB355" s="228"/>
    </row>
    <row r="356" spans="1:28" ht="21" customHeight="1" x14ac:dyDescent="0.25">
      <c r="A356" s="217" t="s">
        <v>1958</v>
      </c>
      <c r="B356" s="220" t="s">
        <v>27</v>
      </c>
      <c r="C356" s="219" t="s">
        <v>632</v>
      </c>
      <c r="D356" s="219" t="s">
        <v>90</v>
      </c>
      <c r="E356" s="219"/>
      <c r="F356" s="219" t="s">
        <v>31</v>
      </c>
      <c r="G356" s="220" t="s">
        <v>1959</v>
      </c>
      <c r="H356" s="221" t="s">
        <v>1960</v>
      </c>
      <c r="I356" s="221"/>
      <c r="J356" s="222" t="s">
        <v>34</v>
      </c>
      <c r="K356" s="222" t="s">
        <v>35</v>
      </c>
      <c r="L356" s="222" t="s">
        <v>35</v>
      </c>
      <c r="M356" s="222" t="s">
        <v>35</v>
      </c>
      <c r="N356" s="222" t="s">
        <v>35</v>
      </c>
      <c r="O356" s="284" t="s">
        <v>1961</v>
      </c>
      <c r="P356" s="224" t="s">
        <v>34</v>
      </c>
      <c r="Q356" s="225" t="s">
        <v>34</v>
      </c>
      <c r="R356" s="226" t="str">
        <f>IFERROR(VLOOKUP(INDEX([4]Validation!$O$11:$R$14, MATCH($Q356,[4]Validation!$M$11:$M$14,0),MATCH($P356,[4]Validation!$O$9:$R$9,0)),[4]Validation!$F$10:$G$25,2,FALSE), "")</f>
        <v>Low</v>
      </c>
      <c r="S356" s="227" t="s">
        <v>1962</v>
      </c>
      <c r="T356" s="226" t="str">
        <f>IFERROR(VLOOKUP(INDEX([4]Validation!$O$20:$R$23, MATCH($R356,[4]Validation!$M$20:$M$23,0),MATCH(J356,[4]Validation!$O$18:$R$18,0)),v.IPCC.risk,2,FALSE), "")</f>
        <v>Low</v>
      </c>
      <c r="U356" s="226" t="str">
        <f>IFERROR(VLOOKUP(INDEX([4]Validation!$O$20:$R$23, MATCH($R356,[4]Validation!$M$20:$M$23,0),MATCH(K356,[4]Validation!$O$18:$R$18,0)),v.IPCC.risk,2,FALSE), "")</f>
        <v>Low</v>
      </c>
      <c r="V356" s="226" t="str">
        <f>IFERROR(VLOOKUP(INDEX([4]Validation!$O$20:$R$23, MATCH($R356,[4]Validation!$M$20:$M$23,0),MATCH(L356,[4]Validation!$O$18:$R$18,0)),v.IPCC.risk,2,FALSE), "")</f>
        <v>Low</v>
      </c>
      <c r="W356" s="226" t="str">
        <f>IFERROR(VLOOKUP(INDEX([4]Validation!$O$20:$R$23, MATCH($R356,[4]Validation!$M$20:$M$23,0),MATCH(M356,[4]Validation!$O$18:$R$18,0)),v.IPCC.risk,2,FALSE), "")</f>
        <v>Low</v>
      </c>
      <c r="X356" s="226" t="str">
        <f>IFERROR(VLOOKUP(INDEX([4]Validation!$O$20:$R$23, MATCH($R356,[4]Validation!$M$20:$M$23,0),MATCH(N356,[4]Validation!$O$18:$R$18,0)),v.IPCC.risk,2,FALSE), "")</f>
        <v>Low</v>
      </c>
      <c r="Y356" s="226" t="s">
        <v>1027</v>
      </c>
      <c r="Z356" s="227" t="s">
        <v>1440</v>
      </c>
      <c r="AA356" s="226" t="s">
        <v>43</v>
      </c>
      <c r="AB356" s="228"/>
    </row>
    <row r="357" spans="1:28" ht="21" customHeight="1" x14ac:dyDescent="0.25">
      <c r="A357" s="217" t="s">
        <v>1963</v>
      </c>
      <c r="B357" s="220" t="s">
        <v>27</v>
      </c>
      <c r="C357" s="219" t="s">
        <v>801</v>
      </c>
      <c r="D357" s="219" t="s">
        <v>90</v>
      </c>
      <c r="E357" s="219"/>
      <c r="F357" s="219" t="s">
        <v>31</v>
      </c>
      <c r="G357" s="220" t="s">
        <v>1964</v>
      </c>
      <c r="H357" s="221" t="s">
        <v>1965</v>
      </c>
      <c r="I357" s="221" t="s">
        <v>1462</v>
      </c>
      <c r="J357" s="222" t="s">
        <v>34</v>
      </c>
      <c r="K357" s="222" t="s">
        <v>34</v>
      </c>
      <c r="L357" s="222" t="s">
        <v>34</v>
      </c>
      <c r="M357" s="222" t="s">
        <v>35</v>
      </c>
      <c r="N357" s="222" t="s">
        <v>35</v>
      </c>
      <c r="O357" s="223" t="s">
        <v>1966</v>
      </c>
      <c r="P357" s="224" t="s">
        <v>35</v>
      </c>
      <c r="Q357" s="225" t="s">
        <v>36</v>
      </c>
      <c r="R357" s="226" t="str">
        <f>IFERROR(VLOOKUP(INDEX([4]Validation!$O$11:$R$14, MATCH($Q357,[4]Validation!$M$11:$M$14,0),MATCH($P357,[4]Validation!$O$9:$R$9,0)),[4]Validation!$F$10:$G$25,2,FALSE), "")</f>
        <v>Low</v>
      </c>
      <c r="S357" s="227" t="s">
        <v>1967</v>
      </c>
      <c r="T357" s="226" t="str">
        <f>IFERROR(VLOOKUP(INDEX([4]Validation!$O$20:$R$23, MATCH($R357,[4]Validation!$M$20:$M$23,0),MATCH(J357,[4]Validation!$O$18:$R$18,0)),v.IPCC.risk,2,FALSE), "")</f>
        <v>Low</v>
      </c>
      <c r="U357" s="226" t="str">
        <f>IFERROR(VLOOKUP(INDEX([4]Validation!$O$20:$R$23, MATCH($R357,[4]Validation!$M$20:$M$23,0),MATCH(K357,[4]Validation!$O$18:$R$18,0)),v.IPCC.risk,2,FALSE), "")</f>
        <v>Low</v>
      </c>
      <c r="V357" s="226" t="str">
        <f>IFERROR(VLOOKUP(INDEX([4]Validation!$O$20:$R$23, MATCH($R357,[4]Validation!$M$20:$M$23,0),MATCH(L357,[4]Validation!$O$18:$R$18,0)),v.IPCC.risk,2,FALSE), "")</f>
        <v>Low</v>
      </c>
      <c r="W357" s="226" t="str">
        <f>IFERROR(VLOOKUP(INDEX([4]Validation!$O$20:$R$23, MATCH($R357,[4]Validation!$M$20:$M$23,0),MATCH(M357,[4]Validation!$O$18:$R$18,0)),v.IPCC.risk,2,FALSE), "")</f>
        <v>Low</v>
      </c>
      <c r="X357" s="226" t="str">
        <f>IFERROR(VLOOKUP(INDEX([4]Validation!$O$20:$R$23, MATCH($R357,[4]Validation!$M$20:$M$23,0),MATCH(N357,[4]Validation!$O$18:$R$18,0)),v.IPCC.risk,2,FALSE), "")</f>
        <v>Low</v>
      </c>
      <c r="Y357" s="226" t="s">
        <v>1027</v>
      </c>
      <c r="Z357" s="227" t="s">
        <v>1440</v>
      </c>
      <c r="AA357" s="226" t="s">
        <v>43</v>
      </c>
      <c r="AB357" s="228"/>
    </row>
    <row r="358" spans="1:28" ht="21" customHeight="1" x14ac:dyDescent="0.25">
      <c r="A358" s="217" t="s">
        <v>1968</v>
      </c>
      <c r="B358" s="229" t="s">
        <v>491</v>
      </c>
      <c r="C358" s="219" t="s">
        <v>801</v>
      </c>
      <c r="D358" s="219" t="s">
        <v>90</v>
      </c>
      <c r="E358" s="219"/>
      <c r="F358" s="219" t="s">
        <v>31</v>
      </c>
      <c r="G358" s="220" t="s">
        <v>1969</v>
      </c>
      <c r="H358" s="221" t="s">
        <v>1970</v>
      </c>
      <c r="I358" s="221" t="s">
        <v>1971</v>
      </c>
      <c r="J358" s="222" t="s">
        <v>34</v>
      </c>
      <c r="K358" s="222" t="s">
        <v>35</v>
      </c>
      <c r="L358" s="222" t="s">
        <v>35</v>
      </c>
      <c r="M358" s="222" t="s">
        <v>35</v>
      </c>
      <c r="N358" s="222" t="s">
        <v>35</v>
      </c>
      <c r="O358" s="223" t="s">
        <v>1972</v>
      </c>
      <c r="P358" s="224" t="s">
        <v>34</v>
      </c>
      <c r="Q358" s="225" t="s">
        <v>122</v>
      </c>
      <c r="R358" s="226" t="str">
        <f>IFERROR(VLOOKUP(INDEX([4]Validation!$O$11:$R$14, MATCH($Q358,[4]Validation!$M$11:$M$14,0),MATCH($P358,[4]Validation!$O$9:$R$9,0)),[4]Validation!$F$10:$G$25,2,FALSE), "")</f>
        <v>Low</v>
      </c>
      <c r="S358" s="227" t="s">
        <v>1973</v>
      </c>
      <c r="T358" s="226" t="str">
        <f>IFERROR(VLOOKUP(INDEX([4]Validation!$O$20:$R$23, MATCH($R358,[4]Validation!$M$20:$M$23,0),MATCH(J358,[4]Validation!$O$18:$R$18,0)),v.IPCC.risk,2,FALSE), "")</f>
        <v>Low</v>
      </c>
      <c r="U358" s="226" t="str">
        <f>IFERROR(VLOOKUP(INDEX([4]Validation!$O$20:$R$23, MATCH($R358,[4]Validation!$M$20:$M$23,0),MATCH(K358,[4]Validation!$O$18:$R$18,0)),v.IPCC.risk,2,FALSE), "")</f>
        <v>Low</v>
      </c>
      <c r="V358" s="226" t="str">
        <f>IFERROR(VLOOKUP(INDEX([4]Validation!$O$20:$R$23, MATCH($R358,[4]Validation!$M$20:$M$23,0),MATCH(L358,[4]Validation!$O$18:$R$18,0)),v.IPCC.risk,2,FALSE), "")</f>
        <v>Low</v>
      </c>
      <c r="W358" s="226" t="str">
        <f>IFERROR(VLOOKUP(INDEX([4]Validation!$O$20:$R$23, MATCH($R358,[4]Validation!$M$20:$M$23,0),MATCH(M358,[4]Validation!$O$18:$R$18,0)),v.IPCC.risk,2,FALSE), "")</f>
        <v>Low</v>
      </c>
      <c r="X358" s="226" t="str">
        <f>IFERROR(VLOOKUP(INDEX([4]Validation!$O$20:$R$23, MATCH($R358,[4]Validation!$M$20:$M$23,0),MATCH(N358,[4]Validation!$O$18:$R$18,0)),v.IPCC.risk,2,FALSE), "")</f>
        <v>Low</v>
      </c>
      <c r="Y358" s="226" t="s">
        <v>1027</v>
      </c>
      <c r="Z358" s="227" t="s">
        <v>1440</v>
      </c>
      <c r="AA358" s="226" t="s">
        <v>65</v>
      </c>
      <c r="AB358" s="228"/>
    </row>
    <row r="359" spans="1:28" ht="21" customHeight="1" x14ac:dyDescent="0.25">
      <c r="A359" s="217" t="s">
        <v>1974</v>
      </c>
      <c r="B359" s="218" t="s">
        <v>497</v>
      </c>
      <c r="C359" s="219" t="s">
        <v>801</v>
      </c>
      <c r="D359" s="219" t="s">
        <v>90</v>
      </c>
      <c r="E359" s="219"/>
      <c r="F359" s="219" t="s">
        <v>31</v>
      </c>
      <c r="G359" s="220" t="s">
        <v>1975</v>
      </c>
      <c r="H359" s="221" t="s">
        <v>1976</v>
      </c>
      <c r="I359" s="221"/>
      <c r="J359" s="222" t="s">
        <v>34</v>
      </c>
      <c r="K359" s="222" t="s">
        <v>34</v>
      </c>
      <c r="L359" s="222" t="s">
        <v>34</v>
      </c>
      <c r="M359" s="222" t="s">
        <v>34</v>
      </c>
      <c r="N359" s="222" t="s">
        <v>34</v>
      </c>
      <c r="O359" s="223" t="s">
        <v>1351</v>
      </c>
      <c r="P359" s="224" t="s">
        <v>34</v>
      </c>
      <c r="Q359" s="225" t="s">
        <v>122</v>
      </c>
      <c r="R359" s="226" t="str">
        <f>IFERROR(VLOOKUP(INDEX([4]Validation!$O$11:$R$14, MATCH($Q359,[4]Validation!$M$11:$M$14,0),MATCH($P359,[4]Validation!$O$9:$R$9,0)),[4]Validation!$F$10:$G$25,2,FALSE), "")</f>
        <v>Low</v>
      </c>
      <c r="S359" s="227" t="s">
        <v>1977</v>
      </c>
      <c r="T359" s="226" t="str">
        <f>IFERROR(VLOOKUP(INDEX([4]Validation!$O$20:$R$23, MATCH($R359,[4]Validation!$M$20:$M$23,0),MATCH(J359,[4]Validation!$O$18:$R$18,0)),v.IPCC.risk,2,FALSE), "")</f>
        <v>Low</v>
      </c>
      <c r="U359" s="226" t="str">
        <f>IFERROR(VLOOKUP(INDEX([4]Validation!$O$20:$R$23, MATCH($R359,[4]Validation!$M$20:$M$23,0),MATCH(K359,[4]Validation!$O$18:$R$18,0)),v.IPCC.risk,2,FALSE), "")</f>
        <v>Low</v>
      </c>
      <c r="V359" s="226" t="str">
        <f>IFERROR(VLOOKUP(INDEX([4]Validation!$O$20:$R$23, MATCH($R359,[4]Validation!$M$20:$M$23,0),MATCH(L359,[4]Validation!$O$18:$R$18,0)),v.IPCC.risk,2,FALSE), "")</f>
        <v>Low</v>
      </c>
      <c r="W359" s="226" t="str">
        <f>IFERROR(VLOOKUP(INDEX([4]Validation!$O$20:$R$23, MATCH($R359,[4]Validation!$M$20:$M$23,0),MATCH(M359,[4]Validation!$O$18:$R$18,0)),v.IPCC.risk,2,FALSE), "")</f>
        <v>Low</v>
      </c>
      <c r="X359" s="226" t="str">
        <f>IFERROR(VLOOKUP(INDEX([4]Validation!$O$20:$R$23, MATCH($R359,[4]Validation!$M$20:$M$23,0),MATCH(N359,[4]Validation!$O$18:$R$18,0)),v.IPCC.risk,2,FALSE), "")</f>
        <v>Low</v>
      </c>
      <c r="Y359" s="226" t="s">
        <v>1027</v>
      </c>
      <c r="Z359" s="227" t="s">
        <v>1440</v>
      </c>
      <c r="AA359" s="226" t="s">
        <v>65</v>
      </c>
      <c r="AB359" s="228"/>
    </row>
    <row r="360" spans="1:28" ht="21" customHeight="1" x14ac:dyDescent="0.25">
      <c r="A360" s="217" t="s">
        <v>1978</v>
      </c>
      <c r="B360" s="218" t="s">
        <v>623</v>
      </c>
      <c r="C360" s="219" t="s">
        <v>801</v>
      </c>
      <c r="D360" s="219" t="s">
        <v>90</v>
      </c>
      <c r="E360" s="219"/>
      <c r="F360" s="219" t="s">
        <v>31</v>
      </c>
      <c r="G360" s="220" t="s">
        <v>1979</v>
      </c>
      <c r="H360" s="221" t="s">
        <v>1980</v>
      </c>
      <c r="I360" s="221"/>
      <c r="J360" s="222" t="s">
        <v>34</v>
      </c>
      <c r="K360" s="222" t="s">
        <v>34</v>
      </c>
      <c r="L360" s="222" t="s">
        <v>34</v>
      </c>
      <c r="M360" s="222" t="s">
        <v>34</v>
      </c>
      <c r="N360" s="222" t="s">
        <v>34</v>
      </c>
      <c r="O360" s="223" t="s">
        <v>1981</v>
      </c>
      <c r="P360" s="224" t="s">
        <v>35</v>
      </c>
      <c r="Q360" s="225" t="s">
        <v>122</v>
      </c>
      <c r="R360" s="226" t="str">
        <f>IFERROR(VLOOKUP(INDEX([4]Validation!$O$11:$R$14, MATCH($Q360,[4]Validation!$M$11:$M$14,0),MATCH($P360,[4]Validation!$O$9:$R$9,0)),[4]Validation!$F$10:$G$25,2,FALSE), "")</f>
        <v>Moderate</v>
      </c>
      <c r="S360" s="227" t="s">
        <v>1982</v>
      </c>
      <c r="T360" s="226" t="str">
        <f>IFERROR(VLOOKUP(INDEX([4]Validation!$O$20:$R$23, MATCH($R360,[4]Validation!$M$20:$M$23,0),MATCH(J360,[4]Validation!$O$18:$R$18,0)),v.IPCC.risk,2,FALSE), "")</f>
        <v>Low</v>
      </c>
      <c r="U360" s="226" t="str">
        <f>IFERROR(VLOOKUP(INDEX([4]Validation!$O$20:$R$23, MATCH($R360,[4]Validation!$M$20:$M$23,0),MATCH(K360,[4]Validation!$O$18:$R$18,0)),v.IPCC.risk,2,FALSE), "")</f>
        <v>Low</v>
      </c>
      <c r="V360" s="226" t="str">
        <f>IFERROR(VLOOKUP(INDEX([4]Validation!$O$20:$R$23, MATCH($R360,[4]Validation!$M$20:$M$23,0),MATCH(L360,[4]Validation!$O$18:$R$18,0)),v.IPCC.risk,2,FALSE), "")</f>
        <v>Low</v>
      </c>
      <c r="W360" s="226" t="str">
        <f>IFERROR(VLOOKUP(INDEX([4]Validation!$O$20:$R$23, MATCH($R360,[4]Validation!$M$20:$M$23,0),MATCH(M360,[4]Validation!$O$18:$R$18,0)),v.IPCC.risk,2,FALSE), "")</f>
        <v>Low</v>
      </c>
      <c r="X360" s="226" t="str">
        <f>IFERROR(VLOOKUP(INDEX([4]Validation!$O$20:$R$23, MATCH($R360,[4]Validation!$M$20:$M$23,0),MATCH(N360,[4]Validation!$O$18:$R$18,0)),v.IPCC.risk,2,FALSE), "")</f>
        <v>Low</v>
      </c>
      <c r="Y360" s="226" t="s">
        <v>1027</v>
      </c>
      <c r="Z360" s="227" t="s">
        <v>1440</v>
      </c>
      <c r="AA360" s="226" t="s">
        <v>43</v>
      </c>
      <c r="AB360" s="228" t="s">
        <v>1334</v>
      </c>
    </row>
    <row r="361" spans="1:28" ht="21" customHeight="1" x14ac:dyDescent="0.25">
      <c r="A361" s="271" t="s">
        <v>1983</v>
      </c>
      <c r="B361" s="272" t="s">
        <v>88</v>
      </c>
      <c r="C361" s="273" t="s">
        <v>651</v>
      </c>
      <c r="D361" s="273" t="s">
        <v>444</v>
      </c>
      <c r="E361" s="273"/>
      <c r="F361" s="273" t="s">
        <v>31</v>
      </c>
      <c r="G361" s="274" t="s">
        <v>1984</v>
      </c>
      <c r="H361" s="275"/>
      <c r="I361" s="275"/>
      <c r="J361" s="222" t="s">
        <v>34</v>
      </c>
      <c r="K361" s="222" t="s">
        <v>34</v>
      </c>
      <c r="L361" s="222" t="s">
        <v>34</v>
      </c>
      <c r="M361" s="222" t="s">
        <v>34</v>
      </c>
      <c r="N361" s="222" t="s">
        <v>34</v>
      </c>
      <c r="O361" s="265" t="s">
        <v>1641</v>
      </c>
      <c r="P361" s="224" t="s">
        <v>34</v>
      </c>
      <c r="Q361" s="225" t="s">
        <v>278</v>
      </c>
      <c r="R361" s="226" t="str">
        <f>IFERROR(VLOOKUP(INDEX([5]Validation!$O$11:$R$14, MATCH($Q361,[5]Validation!$M$11:$M$14,0),MATCH($P361,[5]Validation!$O$9:$R$9,0)),[5]Validation!$F$10:$G$25,2,FALSE), "")</f>
        <v>Low</v>
      </c>
      <c r="S361" s="228" t="s">
        <v>1642</v>
      </c>
      <c r="T361" s="226" t="str">
        <f>IFERROR(VLOOKUP(INDEX([5]Validation!$O$20:$R$23, MATCH($R361,[5]Validation!$M$20:$M$23,0),MATCH(J361,[5]Validation!$O$18:$R$18,0)),v.IPCC.risk,2,FALSE), "")</f>
        <v>Low</v>
      </c>
      <c r="U361" s="226" t="str">
        <f>IFERROR(VLOOKUP(INDEX([5]Validation!$O$20:$R$23, MATCH($R361,[5]Validation!$M$20:$M$23,0),MATCH(K361,[5]Validation!$O$18:$R$18,0)),v.IPCC.risk,2,FALSE), "")</f>
        <v>Low</v>
      </c>
      <c r="V361" s="226" t="str">
        <f>IFERROR(VLOOKUP(INDEX([5]Validation!$O$20:$R$23, MATCH($R361,[5]Validation!$M$20:$M$23,0),MATCH(L361,[5]Validation!$O$18:$R$18,0)),v.IPCC.risk,2,FALSE), "")</f>
        <v>Low</v>
      </c>
      <c r="W361" s="226" t="str">
        <f>IFERROR(VLOOKUP(INDEX([5]Validation!$O$20:$R$23, MATCH($R361,[5]Validation!$M$20:$M$23,0),MATCH(M361,[5]Validation!$O$18:$R$18,0)),v.IPCC.risk,2,FALSE), "")</f>
        <v>Low</v>
      </c>
      <c r="X361" s="226" t="str">
        <f>IFERROR(VLOOKUP(INDEX([5]Validation!$O$20:$R$23, MATCH($R361,[5]Validation!$M$20:$M$23,0),MATCH(N361,[5]Validation!$O$18:$R$18,0)),v.IPCC.risk,2,FALSE), "")</f>
        <v>Low</v>
      </c>
      <c r="Y361" s="226" t="s">
        <v>1027</v>
      </c>
      <c r="Z361" s="228" t="s">
        <v>1647</v>
      </c>
      <c r="AA361" s="226" t="s">
        <v>65</v>
      </c>
      <c r="AB361" s="228" t="s">
        <v>1857</v>
      </c>
    </row>
    <row r="362" spans="1:28" ht="21" customHeight="1" x14ac:dyDescent="0.25">
      <c r="A362" s="271" t="s">
        <v>1985</v>
      </c>
      <c r="B362" s="272" t="s">
        <v>150</v>
      </c>
      <c r="C362" s="273" t="s">
        <v>651</v>
      </c>
      <c r="D362" s="273" t="s">
        <v>444</v>
      </c>
      <c r="E362" s="273"/>
      <c r="F362" s="273" t="s">
        <v>31</v>
      </c>
      <c r="G362" s="274" t="s">
        <v>1986</v>
      </c>
      <c r="H362" s="275"/>
      <c r="I362" s="275"/>
      <c r="J362" s="222" t="s">
        <v>34</v>
      </c>
      <c r="K362" s="222" t="s">
        <v>34</v>
      </c>
      <c r="L362" s="222" t="s">
        <v>34</v>
      </c>
      <c r="M362" s="222" t="s">
        <v>34</v>
      </c>
      <c r="N362" s="222" t="s">
        <v>34</v>
      </c>
      <c r="O362" s="265" t="s">
        <v>1641</v>
      </c>
      <c r="P362" s="224" t="s">
        <v>34</v>
      </c>
      <c r="Q362" s="225" t="s">
        <v>278</v>
      </c>
      <c r="R362" s="226" t="str">
        <f>IFERROR(VLOOKUP(INDEX([5]Validation!$O$11:$R$14, MATCH($Q362,[5]Validation!$M$11:$M$14,0),MATCH($P362,[5]Validation!$O$9:$R$9,0)),[5]Validation!$F$10:$G$25,2,FALSE), "")</f>
        <v>Low</v>
      </c>
      <c r="S362" s="228" t="s">
        <v>1642</v>
      </c>
      <c r="T362" s="226" t="str">
        <f>IFERROR(VLOOKUP(INDEX([5]Validation!$O$20:$R$23, MATCH($R362,[5]Validation!$M$20:$M$23,0),MATCH(J362,[5]Validation!$O$18:$R$18,0)),v.IPCC.risk,2,FALSE), "")</f>
        <v>Low</v>
      </c>
      <c r="U362" s="226" t="str">
        <f>IFERROR(VLOOKUP(INDEX([5]Validation!$O$20:$R$23, MATCH($R362,[5]Validation!$M$20:$M$23,0),MATCH(K362,[5]Validation!$O$18:$R$18,0)),v.IPCC.risk,2,FALSE), "")</f>
        <v>Low</v>
      </c>
      <c r="V362" s="226" t="str">
        <f>IFERROR(VLOOKUP(INDEX([5]Validation!$O$20:$R$23, MATCH($R362,[5]Validation!$M$20:$M$23,0),MATCH(L362,[5]Validation!$O$18:$R$18,0)),v.IPCC.risk,2,FALSE), "")</f>
        <v>Low</v>
      </c>
      <c r="W362" s="226" t="str">
        <f>IFERROR(VLOOKUP(INDEX([5]Validation!$O$20:$R$23, MATCH($R362,[5]Validation!$M$20:$M$23,0),MATCH(M362,[5]Validation!$O$18:$R$18,0)),v.IPCC.risk,2,FALSE), "")</f>
        <v>Low</v>
      </c>
      <c r="X362" s="226" t="str">
        <f>IFERROR(VLOOKUP(INDEX([5]Validation!$O$20:$R$23, MATCH($R362,[5]Validation!$M$20:$M$23,0),MATCH(N362,[5]Validation!$O$18:$R$18,0)),v.IPCC.risk,2,FALSE), "")</f>
        <v>Low</v>
      </c>
      <c r="Y362" s="226" t="s">
        <v>1027</v>
      </c>
      <c r="Z362" s="228" t="s">
        <v>1647</v>
      </c>
      <c r="AA362" s="226" t="s">
        <v>43</v>
      </c>
      <c r="AB362" s="228" t="s">
        <v>1644</v>
      </c>
    </row>
    <row r="363" spans="1:28" ht="21" customHeight="1" x14ac:dyDescent="0.25">
      <c r="A363" s="217" t="s">
        <v>1987</v>
      </c>
      <c r="B363" s="220" t="s">
        <v>174</v>
      </c>
      <c r="C363" s="219" t="s">
        <v>732</v>
      </c>
      <c r="D363" s="219" t="s">
        <v>90</v>
      </c>
      <c r="E363" s="219" t="s">
        <v>1988</v>
      </c>
      <c r="F363" s="219" t="s">
        <v>31</v>
      </c>
      <c r="G363" s="220" t="s">
        <v>1989</v>
      </c>
      <c r="H363" s="221" t="s">
        <v>1990</v>
      </c>
      <c r="I363" s="221" t="s">
        <v>1991</v>
      </c>
      <c r="J363" s="222" t="s">
        <v>34</v>
      </c>
      <c r="K363" s="222" t="s">
        <v>35</v>
      </c>
      <c r="L363" s="222" t="s">
        <v>35</v>
      </c>
      <c r="M363" s="222" t="s">
        <v>35</v>
      </c>
      <c r="N363" s="222" t="s">
        <v>35</v>
      </c>
      <c r="O363" s="223" t="s">
        <v>1992</v>
      </c>
      <c r="P363" s="224" t="s">
        <v>34</v>
      </c>
      <c r="Q363" s="225" t="s">
        <v>36</v>
      </c>
      <c r="R363" s="232" t="str">
        <f>IFERROR(VLOOKUP(INDEX([4]Validation!$O$11:$R$14, MATCH($Q363,[4]Validation!$M$11:$M$14,0),MATCH($P363,[4]Validation!$O$9:$R$9,0)),[4]Validation!$F$10:$G$25,2,FALSE), "")</f>
        <v>Low</v>
      </c>
      <c r="S363" s="227" t="s">
        <v>1993</v>
      </c>
      <c r="T363" s="226" t="str">
        <f>IFERROR(VLOOKUP(INDEX([4]Validation!$O$20:$R$23, MATCH($R363,[4]Validation!$M$20:$M$23,0),MATCH(J363,[4]Validation!$O$18:$R$18,0)),v.IPCC.risk,2,FALSE), "")</f>
        <v>Low</v>
      </c>
      <c r="U363" s="226" t="str">
        <f>IFERROR(VLOOKUP(INDEX([4]Validation!$O$20:$R$23, MATCH($R363,[4]Validation!$M$20:$M$23,0),MATCH(K363,[4]Validation!$O$18:$R$18,0)),v.IPCC.risk,2,FALSE), "")</f>
        <v>Low</v>
      </c>
      <c r="V363" s="226" t="str">
        <f>IFERROR(VLOOKUP(INDEX([4]Validation!$O$20:$R$23, MATCH($R363,[4]Validation!$M$20:$M$23,0),MATCH(L363,[4]Validation!$O$18:$R$18,0)),v.IPCC.risk,2,FALSE), "")</f>
        <v>Low</v>
      </c>
      <c r="W363" s="226" t="str">
        <f>IFERROR(VLOOKUP(INDEX([4]Validation!$O$20:$R$23, MATCH($R363,[4]Validation!$M$20:$M$23,0),MATCH(M363,[4]Validation!$O$18:$R$18,0)),v.IPCC.risk,2,FALSE), "")</f>
        <v>Low</v>
      </c>
      <c r="X363" s="226" t="str">
        <f>IFERROR(VLOOKUP(INDEX([4]Validation!$O$20:$R$23, MATCH($R363,[4]Validation!$M$20:$M$23,0),MATCH(N363,[4]Validation!$O$18:$R$18,0)),v.IPCC.risk,2,FALSE), "")</f>
        <v>Low</v>
      </c>
      <c r="Y363" s="226" t="s">
        <v>1027</v>
      </c>
      <c r="Z363" s="227" t="s">
        <v>1994</v>
      </c>
      <c r="AA363" s="226" t="s">
        <v>1805</v>
      </c>
      <c r="AB363" s="228"/>
    </row>
    <row r="364" spans="1:28" ht="21" customHeight="1" x14ac:dyDescent="0.25">
      <c r="A364" s="94" t="s">
        <v>1995</v>
      </c>
      <c r="B364" s="95" t="s">
        <v>27</v>
      </c>
      <c r="C364" s="96" t="s">
        <v>443</v>
      </c>
      <c r="D364" s="96" t="s">
        <v>444</v>
      </c>
      <c r="E364" s="96"/>
      <c r="F364" s="96" t="s">
        <v>49</v>
      </c>
      <c r="G364" s="95" t="s">
        <v>1996</v>
      </c>
      <c r="H364" s="97" t="s">
        <v>1997</v>
      </c>
      <c r="I364" s="97"/>
      <c r="J364" s="93" t="s">
        <v>34</v>
      </c>
      <c r="K364" s="93" t="s">
        <v>34</v>
      </c>
      <c r="L364" s="93" t="s">
        <v>34</v>
      </c>
      <c r="M364" s="93" t="s">
        <v>34</v>
      </c>
      <c r="N364" s="93" t="s">
        <v>34</v>
      </c>
      <c r="O364" s="132" t="s">
        <v>1998</v>
      </c>
      <c r="P364" s="5" t="s">
        <v>34</v>
      </c>
      <c r="Q364" s="7" t="s">
        <v>34</v>
      </c>
      <c r="R364" s="8" t="str">
        <f>IFERROR(VLOOKUP(INDEX([5]Validation!$O$11:$R$14, MATCH($Q364,[5]Validation!$M$11:$M$14,0),MATCH($P364,[5]Validation!$O$9:$R$9,0)),[5]Validation!$F$10:$G$25,2,FALSE), "")</f>
        <v>Low</v>
      </c>
      <c r="S364" s="134" t="s">
        <v>1999</v>
      </c>
      <c r="T364" s="8" t="str">
        <f>IFERROR(VLOOKUP(INDEX([5]Validation!$O$20:$R$23, MATCH($R364,[5]Validation!$M$20:$M$23,0),MATCH(J364,[5]Validation!$O$18:$R$18,0)),v.IPCC.risk,2,FALSE), "")</f>
        <v>Low</v>
      </c>
      <c r="U364" s="8" t="str">
        <f>IFERROR(VLOOKUP(INDEX([5]Validation!$O$20:$R$23, MATCH($R364,[5]Validation!$M$20:$M$23,0),MATCH(K364,[5]Validation!$O$18:$R$18,0)),v.IPCC.risk,2,FALSE), "")</f>
        <v>Low</v>
      </c>
      <c r="V364" s="8" t="str">
        <f>IFERROR(VLOOKUP(INDEX([5]Validation!$O$20:$R$23, MATCH($R364,[5]Validation!$M$20:$M$23,0),MATCH(L364,[5]Validation!$O$18:$R$18,0)),v.IPCC.risk,2,FALSE), "")</f>
        <v>Low</v>
      </c>
      <c r="W364" s="8" t="str">
        <f>IFERROR(VLOOKUP(INDEX([5]Validation!$O$20:$R$23, MATCH($R364,[5]Validation!$M$20:$M$23,0),MATCH(M364,[5]Validation!$O$18:$R$18,0)),v.IPCC.risk,2,FALSE), "")</f>
        <v>Low</v>
      </c>
      <c r="X364" s="8" t="str">
        <f>IFERROR(VLOOKUP(INDEX([5]Validation!$O$20:$R$23, MATCH($R364,[5]Validation!$M$20:$M$23,0),MATCH(N364,[5]Validation!$O$18:$R$18,0)),v.IPCC.risk,2,FALSE), "")</f>
        <v>Low</v>
      </c>
      <c r="Y364" s="8" t="s">
        <v>1027</v>
      </c>
      <c r="Z364" s="173" t="s">
        <v>2000</v>
      </c>
      <c r="AA364" s="8" t="s">
        <v>65</v>
      </c>
      <c r="AB364" s="134" t="s">
        <v>2001</v>
      </c>
    </row>
    <row r="365" spans="1:28" ht="21" customHeight="1" x14ac:dyDescent="0.25">
      <c r="A365" s="271" t="s">
        <v>2002</v>
      </c>
      <c r="B365" s="279" t="s">
        <v>183</v>
      </c>
      <c r="C365" s="273" t="s">
        <v>443</v>
      </c>
      <c r="D365" s="273" t="s">
        <v>444</v>
      </c>
      <c r="E365" s="273"/>
      <c r="F365" s="273" t="s">
        <v>31</v>
      </c>
      <c r="G365" s="274" t="s">
        <v>2003</v>
      </c>
      <c r="H365" s="275"/>
      <c r="I365" s="275"/>
      <c r="J365" s="222" t="s">
        <v>34</v>
      </c>
      <c r="K365" s="222" t="s">
        <v>34</v>
      </c>
      <c r="L365" s="222" t="s">
        <v>34</v>
      </c>
      <c r="M365" s="222" t="s">
        <v>34</v>
      </c>
      <c r="N365" s="222" t="s">
        <v>34</v>
      </c>
      <c r="O365" s="265" t="s">
        <v>1750</v>
      </c>
      <c r="P365" s="224" t="s">
        <v>34</v>
      </c>
      <c r="Q365" s="225" t="s">
        <v>34</v>
      </c>
      <c r="R365" s="226" t="str">
        <f>IFERROR(VLOOKUP(INDEX([5]Validation!$O$11:$R$14, MATCH($Q365,[5]Validation!$M$11:$M$14,0),MATCH($P365,[5]Validation!$O$9:$R$9,0)),[5]Validation!$F$10:$G$25,2,FALSE), "")</f>
        <v>Low</v>
      </c>
      <c r="S365" s="228" t="s">
        <v>1751</v>
      </c>
      <c r="T365" s="226" t="str">
        <f>IFERROR(VLOOKUP(INDEX([5]Validation!$O$20:$R$23, MATCH($R365,[5]Validation!$M$20:$M$23,0),MATCH(J365,[5]Validation!$O$18:$R$18,0)),v.IPCC.risk,2,FALSE), "")</f>
        <v>Low</v>
      </c>
      <c r="U365" s="226" t="str">
        <f>IFERROR(VLOOKUP(INDEX([5]Validation!$O$20:$R$23, MATCH($R365,[5]Validation!$M$20:$M$23,0),MATCH(K365,[5]Validation!$O$18:$R$18,0)),v.IPCC.risk,2,FALSE), "")</f>
        <v>Low</v>
      </c>
      <c r="V365" s="226" t="str">
        <f>IFERROR(VLOOKUP(INDEX([5]Validation!$O$20:$R$23, MATCH($R365,[5]Validation!$M$20:$M$23,0),MATCH(L365,[5]Validation!$O$18:$R$18,0)),v.IPCC.risk,2,FALSE), "")</f>
        <v>Low</v>
      </c>
      <c r="W365" s="226" t="str">
        <f>IFERROR(VLOOKUP(INDEX([5]Validation!$O$20:$R$23, MATCH($R365,[5]Validation!$M$20:$M$23,0),MATCH(M365,[5]Validation!$O$18:$R$18,0)),v.IPCC.risk,2,FALSE), "")</f>
        <v>Low</v>
      </c>
      <c r="X365" s="226" t="str">
        <f>IFERROR(VLOOKUP(INDEX([5]Validation!$O$20:$R$23, MATCH($R365,[5]Validation!$M$20:$M$23,0),MATCH(N365,[5]Validation!$O$18:$R$18,0)),v.IPCC.risk,2,FALSE), "")</f>
        <v>Low</v>
      </c>
      <c r="Y365" s="226" t="s">
        <v>1027</v>
      </c>
      <c r="Z365" s="228" t="s">
        <v>2004</v>
      </c>
      <c r="AA365" s="226" t="s">
        <v>65</v>
      </c>
      <c r="AB365" s="228" t="s">
        <v>2001</v>
      </c>
    </row>
    <row r="366" spans="1:28" ht="143.1" hidden="1" customHeight="1" x14ac:dyDescent="0.25">
      <c r="A366" s="108" t="s">
        <v>2005</v>
      </c>
      <c r="B366" s="112" t="s">
        <v>647</v>
      </c>
      <c r="C366" s="110" t="s">
        <v>47</v>
      </c>
      <c r="D366" s="110" t="s">
        <v>48</v>
      </c>
      <c r="E366" s="110"/>
      <c r="F366" s="110" t="s">
        <v>49</v>
      </c>
      <c r="G366" s="109" t="s">
        <v>2006</v>
      </c>
      <c r="H366" s="121" t="s">
        <v>2007</v>
      </c>
      <c r="I366" s="156"/>
      <c r="J366" s="93" t="s">
        <v>34</v>
      </c>
      <c r="K366" s="93" t="s">
        <v>34</v>
      </c>
      <c r="L366" s="93" t="s">
        <v>34</v>
      </c>
      <c r="M366" s="93" t="s">
        <v>34</v>
      </c>
      <c r="N366" s="93" t="s">
        <v>34</v>
      </c>
      <c r="O366" s="132" t="s">
        <v>1238</v>
      </c>
      <c r="P366" s="5" t="s">
        <v>34</v>
      </c>
      <c r="Q366" s="7" t="s">
        <v>122</v>
      </c>
      <c r="R366" s="8" t="str">
        <f>IFERROR(VLOOKUP(INDEX(Validation!$O$11:$R$14, MATCH($Q366,Validation!$M$11:$M$14,0),MATCH($P366,Validation!$O$9:$R$9,0)),Validation!$F$10:$G$25,2,FALSE), "")</f>
        <v>Low</v>
      </c>
      <c r="S366" s="134" t="s">
        <v>2008</v>
      </c>
      <c r="T366" s="8" t="str">
        <f>IFERROR(VLOOKUP(INDEX(Validation!$O$20:$R$23, MATCH($R366,Validation!$M$20:$M$23,0),MATCH(J366,Validation!$O$18:$R$18,0)),v.IPCC.risk,2,FALSE), "")</f>
        <v>Low</v>
      </c>
      <c r="U366" s="8" t="str">
        <f>IFERROR(VLOOKUP(INDEX(Validation!$O$20:$R$23, MATCH($R366,Validation!$M$20:$M$23,0),MATCH(K366,Validation!$O$18:$R$18,0)),v.IPCC.risk,2,FALSE), "")</f>
        <v>Low</v>
      </c>
      <c r="V366" s="8" t="str">
        <f>IFERROR(VLOOKUP(INDEX(Validation!$O$20:$R$23, MATCH($R366,Validation!$M$20:$M$23,0),MATCH(L366,Validation!$O$18:$R$18,0)),v.IPCC.risk,2,FALSE), "")</f>
        <v>Low</v>
      </c>
      <c r="W366" s="8" t="str">
        <f>IFERROR(VLOOKUP(INDEX(Validation!$O$20:$R$23, MATCH($R366,Validation!$M$20:$M$23,0),MATCH(M366,Validation!$O$18:$R$18,0)),v.IPCC.risk,2,FALSE), "")</f>
        <v>Low</v>
      </c>
      <c r="X366" s="8" t="str">
        <f>IFERROR(VLOOKUP(INDEX(Validation!$O$20:$R$23, MATCH($R366,Validation!$M$20:$M$23,0),MATCH(N366,Validation!$O$18:$R$18,0)),v.IPCC.risk,2,FALSE), "")</f>
        <v>Low</v>
      </c>
      <c r="Y366" s="8" t="s">
        <v>1027</v>
      </c>
      <c r="Z366" s="134" t="s">
        <v>2009</v>
      </c>
      <c r="AA366" s="8" t="s">
        <v>65</v>
      </c>
      <c r="AB366" s="134" t="s">
        <v>2010</v>
      </c>
    </row>
    <row r="367" spans="1:28" ht="143.1" hidden="1" customHeight="1" x14ac:dyDescent="0.25">
      <c r="A367" s="190" t="s">
        <v>2011</v>
      </c>
      <c r="B367" s="196" t="s">
        <v>497</v>
      </c>
      <c r="C367" s="192" t="s">
        <v>107</v>
      </c>
      <c r="D367" s="192" t="s">
        <v>29</v>
      </c>
      <c r="E367" s="192" t="s">
        <v>600</v>
      </c>
      <c r="F367" s="192" t="s">
        <v>2012</v>
      </c>
      <c r="G367" s="213" t="s">
        <v>2013</v>
      </c>
      <c r="H367" s="198" t="s">
        <v>2014</v>
      </c>
      <c r="I367" s="6" t="s">
        <v>2015</v>
      </c>
      <c r="J367" s="130" t="s">
        <v>34</v>
      </c>
      <c r="K367" s="130" t="s">
        <v>35</v>
      </c>
      <c r="L367" s="130" t="s">
        <v>35</v>
      </c>
      <c r="M367" s="130" t="s">
        <v>36</v>
      </c>
      <c r="N367" s="130" t="s">
        <v>36</v>
      </c>
      <c r="O367" s="171" t="s">
        <v>603</v>
      </c>
      <c r="P367" s="5"/>
      <c r="Q367" s="5"/>
      <c r="R367" s="5"/>
      <c r="S367" s="178"/>
      <c r="T367" s="5"/>
      <c r="U367" s="5"/>
      <c r="V367" s="5"/>
      <c r="W367" s="5"/>
      <c r="X367" s="5"/>
      <c r="Y367" s="8" t="s">
        <v>35</v>
      </c>
      <c r="Z367" s="197"/>
      <c r="AA367" s="190" t="s">
        <v>43</v>
      </c>
      <c r="AB367" s="195" t="s">
        <v>2016</v>
      </c>
    </row>
    <row r="368" spans="1:28" ht="143.1" hidden="1" customHeight="1" x14ac:dyDescent="0.25">
      <c r="A368" s="94" t="s">
        <v>2017</v>
      </c>
      <c r="B368" s="99" t="s">
        <v>491</v>
      </c>
      <c r="C368" s="96" t="s">
        <v>443</v>
      </c>
      <c r="D368" s="96" t="s">
        <v>444</v>
      </c>
      <c r="E368" s="96"/>
      <c r="F368" s="96" t="s">
        <v>2012</v>
      </c>
      <c r="G368" s="95" t="s">
        <v>2018</v>
      </c>
      <c r="H368" s="97"/>
      <c r="I368" s="97"/>
      <c r="J368" s="130" t="s">
        <v>34</v>
      </c>
      <c r="K368" s="130" t="s">
        <v>34</v>
      </c>
      <c r="L368" s="130" t="s">
        <v>34</v>
      </c>
      <c r="M368" s="130" t="s">
        <v>34</v>
      </c>
      <c r="N368" s="130" t="s">
        <v>34</v>
      </c>
      <c r="O368" s="132" t="s">
        <v>1750</v>
      </c>
      <c r="P368" s="5"/>
      <c r="Q368" s="5"/>
      <c r="R368" s="5"/>
      <c r="S368" s="6"/>
      <c r="T368" s="5"/>
      <c r="U368" s="5"/>
      <c r="V368" s="5"/>
      <c r="W368" s="5"/>
      <c r="X368" s="5"/>
      <c r="Y368" s="8" t="s">
        <v>479</v>
      </c>
      <c r="Z368" s="173" t="s">
        <v>2019</v>
      </c>
      <c r="AA368" s="8" t="s">
        <v>65</v>
      </c>
      <c r="AB368" s="134" t="s">
        <v>2020</v>
      </c>
    </row>
    <row r="369" spans="1:28" ht="143.1" hidden="1" customHeight="1" x14ac:dyDescent="0.25">
      <c r="A369" s="108" t="s">
        <v>2021</v>
      </c>
      <c r="B369" s="113" t="s">
        <v>491</v>
      </c>
      <c r="C369" s="110" t="s">
        <v>141</v>
      </c>
      <c r="D369" s="110" t="s">
        <v>48</v>
      </c>
      <c r="E369" s="110"/>
      <c r="F369" s="110" t="s">
        <v>2012</v>
      </c>
      <c r="G369" s="109" t="s">
        <v>2022</v>
      </c>
      <c r="H369" s="111" t="s">
        <v>2023</v>
      </c>
      <c r="I369" s="156" t="s">
        <v>2024</v>
      </c>
      <c r="J369" s="130" t="s">
        <v>34</v>
      </c>
      <c r="K369" s="130" t="s">
        <v>34</v>
      </c>
      <c r="L369" s="130" t="s">
        <v>34</v>
      </c>
      <c r="M369" s="130" t="s">
        <v>34</v>
      </c>
      <c r="N369" s="130" t="s">
        <v>35</v>
      </c>
      <c r="O369" s="132" t="s">
        <v>2025</v>
      </c>
      <c r="P369" s="5"/>
      <c r="Q369" s="5"/>
      <c r="R369" s="5"/>
      <c r="S369" s="5"/>
      <c r="T369" s="5"/>
      <c r="U369" s="5"/>
      <c r="V369" s="5"/>
      <c r="W369" s="5"/>
      <c r="X369" s="5"/>
      <c r="Y369" s="8" t="s">
        <v>479</v>
      </c>
      <c r="Z369" s="134" t="s">
        <v>2026</v>
      </c>
      <c r="AA369" s="8" t="s">
        <v>65</v>
      </c>
      <c r="AB369" s="134"/>
    </row>
    <row r="370" spans="1:28" ht="143.1" hidden="1" customHeight="1" x14ac:dyDescent="0.25">
      <c r="A370" s="94" t="s">
        <v>2027</v>
      </c>
      <c r="B370" s="95" t="s">
        <v>174</v>
      </c>
      <c r="C370" s="96" t="s">
        <v>710</v>
      </c>
      <c r="D370" s="96" t="s">
        <v>444</v>
      </c>
      <c r="E370" s="96"/>
      <c r="F370" s="96" t="s">
        <v>2012</v>
      </c>
      <c r="G370" s="96" t="s">
        <v>2028</v>
      </c>
      <c r="H370" s="97" t="s">
        <v>2029</v>
      </c>
      <c r="I370" s="97"/>
      <c r="J370" s="130" t="s">
        <v>34</v>
      </c>
      <c r="K370" s="130" t="s">
        <v>34</v>
      </c>
      <c r="L370" s="130" t="s">
        <v>34</v>
      </c>
      <c r="M370" s="130" t="s">
        <v>34</v>
      </c>
      <c r="N370" s="130" t="s">
        <v>34</v>
      </c>
      <c r="O370" s="170"/>
      <c r="P370" s="5"/>
      <c r="Q370" s="120"/>
      <c r="R370" s="5"/>
      <c r="S370" s="6"/>
      <c r="T370" s="5"/>
      <c r="U370" s="5"/>
      <c r="V370" s="5"/>
      <c r="W370" s="5"/>
      <c r="X370" s="5"/>
      <c r="Y370" s="8" t="s">
        <v>479</v>
      </c>
      <c r="Z370" s="134" t="s">
        <v>2030</v>
      </c>
      <c r="AA370" s="8" t="s">
        <v>65</v>
      </c>
      <c r="AB370" s="134" t="s">
        <v>2031</v>
      </c>
    </row>
    <row r="371" spans="1:28" ht="143.1" hidden="1" customHeight="1" x14ac:dyDescent="0.25">
      <c r="A371" s="108" t="s">
        <v>2032</v>
      </c>
      <c r="B371" s="109" t="s">
        <v>27</v>
      </c>
      <c r="C371" s="110" t="s">
        <v>141</v>
      </c>
      <c r="D371" s="110" t="s">
        <v>48</v>
      </c>
      <c r="E371" s="110"/>
      <c r="F371" s="110" t="s">
        <v>2012</v>
      </c>
      <c r="G371" s="109" t="s">
        <v>2033</v>
      </c>
      <c r="H371" s="111" t="s">
        <v>2034</v>
      </c>
      <c r="I371" s="156"/>
      <c r="J371" s="130" t="s">
        <v>34</v>
      </c>
      <c r="K371" s="130" t="s">
        <v>34</v>
      </c>
      <c r="L371" s="130" t="s">
        <v>35</v>
      </c>
      <c r="M371" s="130" t="s">
        <v>34</v>
      </c>
      <c r="N371" s="130" t="s">
        <v>35</v>
      </c>
      <c r="O371" s="132" t="s">
        <v>2035</v>
      </c>
      <c r="P371" s="5"/>
      <c r="Q371" s="5"/>
      <c r="R371" s="5"/>
      <c r="S371" s="5"/>
      <c r="T371" s="5"/>
      <c r="U371" s="5"/>
      <c r="V371" s="5"/>
      <c r="W371" s="5"/>
      <c r="X371" s="5"/>
      <c r="Y371" s="8" t="s">
        <v>479</v>
      </c>
      <c r="Z371" s="134" t="s">
        <v>2036</v>
      </c>
      <c r="AA371" s="8" t="s">
        <v>65</v>
      </c>
      <c r="AB371" s="134" t="s">
        <v>2037</v>
      </c>
    </row>
    <row r="372" spans="1:28" ht="143.1" hidden="1" customHeight="1" x14ac:dyDescent="0.25">
      <c r="A372" s="94" t="s">
        <v>2038</v>
      </c>
      <c r="B372" s="98" t="s">
        <v>497</v>
      </c>
      <c r="C372" s="96" t="s">
        <v>443</v>
      </c>
      <c r="D372" s="96" t="s">
        <v>444</v>
      </c>
      <c r="E372" s="96"/>
      <c r="F372" s="96" t="s">
        <v>2012</v>
      </c>
      <c r="G372" s="96" t="s">
        <v>2039</v>
      </c>
      <c r="H372" s="97"/>
      <c r="I372" s="97"/>
      <c r="J372" s="130" t="s">
        <v>34</v>
      </c>
      <c r="K372" s="130" t="s">
        <v>34</v>
      </c>
      <c r="L372" s="130" t="s">
        <v>34</v>
      </c>
      <c r="M372" s="130" t="s">
        <v>34</v>
      </c>
      <c r="N372" s="130" t="s">
        <v>34</v>
      </c>
      <c r="O372" s="170" t="s">
        <v>1750</v>
      </c>
      <c r="P372" s="5"/>
      <c r="Q372" s="5"/>
      <c r="R372" s="5"/>
      <c r="S372" s="6"/>
      <c r="T372" s="5"/>
      <c r="U372" s="5"/>
      <c r="V372" s="5"/>
      <c r="W372" s="5"/>
      <c r="X372" s="5"/>
      <c r="Y372" s="8" t="s">
        <v>1027</v>
      </c>
      <c r="Z372" s="173" t="s">
        <v>1889</v>
      </c>
      <c r="AA372" s="8" t="s">
        <v>65</v>
      </c>
      <c r="AB372" s="134" t="s">
        <v>2040</v>
      </c>
    </row>
    <row r="373" spans="1:28" ht="143.1" hidden="1" customHeight="1" x14ac:dyDescent="0.25">
      <c r="A373" s="108" t="s">
        <v>2041</v>
      </c>
      <c r="B373" s="109" t="s">
        <v>174</v>
      </c>
      <c r="C373" s="110" t="s">
        <v>58</v>
      </c>
      <c r="D373" s="110"/>
      <c r="E373" s="110"/>
      <c r="F373" s="110" t="s">
        <v>2012</v>
      </c>
      <c r="G373" s="109" t="s">
        <v>2042</v>
      </c>
      <c r="H373" s="111" t="s">
        <v>2043</v>
      </c>
      <c r="I373" s="156"/>
      <c r="J373" s="130" t="s">
        <v>34</v>
      </c>
      <c r="K373" s="130" t="s">
        <v>34</v>
      </c>
      <c r="L373" s="130" t="s">
        <v>34</v>
      </c>
      <c r="M373" s="130" t="s">
        <v>34</v>
      </c>
      <c r="N373" s="130" t="s">
        <v>34</v>
      </c>
      <c r="O373" s="132" t="s">
        <v>2044</v>
      </c>
      <c r="P373" s="5"/>
      <c r="Q373" s="5"/>
      <c r="R373" s="5"/>
      <c r="S373" s="6" t="s">
        <v>2045</v>
      </c>
      <c r="T373" s="5"/>
      <c r="U373" s="5"/>
      <c r="V373" s="5"/>
      <c r="W373" s="5"/>
      <c r="X373" s="5"/>
      <c r="Y373" s="8" t="s">
        <v>1027</v>
      </c>
      <c r="Z373" s="134" t="s">
        <v>2046</v>
      </c>
      <c r="AA373" s="8" t="s">
        <v>43</v>
      </c>
      <c r="AB373" s="134" t="s">
        <v>2047</v>
      </c>
    </row>
    <row r="374" spans="1:28" ht="143.1" hidden="1" customHeight="1" x14ac:dyDescent="0.25">
      <c r="A374" s="108" t="s">
        <v>2048</v>
      </c>
      <c r="B374" s="112" t="s">
        <v>2049</v>
      </c>
      <c r="C374" s="110" t="s">
        <v>141</v>
      </c>
      <c r="D374" s="110" t="s">
        <v>48</v>
      </c>
      <c r="E374" s="110"/>
      <c r="F374" s="110" t="s">
        <v>2012</v>
      </c>
      <c r="G374" s="109" t="s">
        <v>2050</v>
      </c>
      <c r="H374" s="111" t="s">
        <v>2051</v>
      </c>
      <c r="I374" s="156" t="s">
        <v>2052</v>
      </c>
      <c r="J374" s="130" t="s">
        <v>34</v>
      </c>
      <c r="K374" s="130" t="s">
        <v>34</v>
      </c>
      <c r="L374" s="130" t="s">
        <v>34</v>
      </c>
      <c r="M374" s="130" t="s">
        <v>34</v>
      </c>
      <c r="N374" s="130" t="s">
        <v>34</v>
      </c>
      <c r="O374" s="132" t="s">
        <v>2053</v>
      </c>
      <c r="P374" s="5"/>
      <c r="Q374" s="5"/>
      <c r="R374" s="5"/>
      <c r="S374" s="6" t="s">
        <v>2045</v>
      </c>
      <c r="T374" s="5"/>
      <c r="U374" s="5"/>
      <c r="V374" s="5"/>
      <c r="W374" s="5"/>
      <c r="X374" s="5"/>
      <c r="Y374" s="8" t="s">
        <v>1027</v>
      </c>
      <c r="Z374" s="134" t="s">
        <v>2054</v>
      </c>
      <c r="AA374" s="8"/>
      <c r="AB374" s="134"/>
    </row>
    <row r="375" spans="1:28" ht="143.1" hidden="1" customHeight="1" x14ac:dyDescent="0.25">
      <c r="A375" s="94" t="s">
        <v>2055</v>
      </c>
      <c r="B375" s="95" t="s">
        <v>174</v>
      </c>
      <c r="C375" s="96" t="s">
        <v>443</v>
      </c>
      <c r="D375" s="96" t="s">
        <v>444</v>
      </c>
      <c r="E375" s="96"/>
      <c r="F375" s="96" t="s">
        <v>2012</v>
      </c>
      <c r="G375" s="96" t="s">
        <v>2056</v>
      </c>
      <c r="H375" s="97" t="s">
        <v>2057</v>
      </c>
      <c r="I375" s="97"/>
      <c r="J375" s="130" t="s">
        <v>34</v>
      </c>
      <c r="K375" s="130" t="s">
        <v>34</v>
      </c>
      <c r="L375" s="130" t="s">
        <v>34</v>
      </c>
      <c r="M375" s="130" t="s">
        <v>34</v>
      </c>
      <c r="N375" s="130" t="s">
        <v>34</v>
      </c>
      <c r="O375" s="170" t="s">
        <v>2058</v>
      </c>
      <c r="P375" s="5"/>
      <c r="Q375" s="5"/>
      <c r="R375" s="5"/>
      <c r="S375" s="6"/>
      <c r="T375" s="5"/>
      <c r="U375" s="5"/>
      <c r="V375" s="5"/>
      <c r="W375" s="5"/>
      <c r="X375" s="5"/>
      <c r="Y375" s="8" t="s">
        <v>1027</v>
      </c>
      <c r="Z375" s="134" t="s">
        <v>2059</v>
      </c>
      <c r="AA375" s="8" t="s">
        <v>65</v>
      </c>
      <c r="AB375" s="134" t="s">
        <v>2060</v>
      </c>
    </row>
    <row r="376" spans="1:28" ht="143.1" hidden="1" customHeight="1" x14ac:dyDescent="0.25">
      <c r="A376" s="94" t="s">
        <v>2061</v>
      </c>
      <c r="B376" s="99" t="s">
        <v>183</v>
      </c>
      <c r="C376" s="96" t="s">
        <v>443</v>
      </c>
      <c r="D376" s="96" t="s">
        <v>444</v>
      </c>
      <c r="E376" s="96"/>
      <c r="F376" s="96" t="s">
        <v>2012</v>
      </c>
      <c r="G376" s="95" t="s">
        <v>2062</v>
      </c>
      <c r="H376" s="97"/>
      <c r="I376" s="97"/>
      <c r="J376" s="130" t="s">
        <v>34</v>
      </c>
      <c r="K376" s="130" t="s">
        <v>34</v>
      </c>
      <c r="L376" s="130" t="s">
        <v>34</v>
      </c>
      <c r="M376" s="130" t="s">
        <v>34</v>
      </c>
      <c r="N376" s="130" t="s">
        <v>34</v>
      </c>
      <c r="O376" s="170" t="s">
        <v>1750</v>
      </c>
      <c r="P376" s="5"/>
      <c r="Q376" s="5"/>
      <c r="R376" s="5"/>
      <c r="S376" s="6"/>
      <c r="T376" s="5"/>
      <c r="U376" s="5"/>
      <c r="V376" s="5"/>
      <c r="W376" s="5"/>
      <c r="X376" s="5"/>
      <c r="Y376" s="8" t="s">
        <v>1027</v>
      </c>
      <c r="Z376" s="134" t="s">
        <v>2004</v>
      </c>
      <c r="AA376" s="8" t="s">
        <v>65</v>
      </c>
      <c r="AB376" s="134" t="s">
        <v>2063</v>
      </c>
    </row>
  </sheetData>
  <autoFilter ref="A3:AB376" xr:uid="{56FF3353-526B-4CA4-8C3F-BAD2E5A62A08}">
    <filterColumn colId="5">
      <filters>
        <filter val="Direct"/>
      </filters>
    </filterColumn>
    <filterColumn colId="9" showButton="0"/>
    <filterColumn colId="10" showButton="0"/>
    <filterColumn colId="11" showButton="0"/>
    <filterColumn colId="12" showButton="0"/>
    <filterColumn colId="19" showButton="0"/>
    <filterColumn colId="20" showButton="0"/>
    <filterColumn colId="21" showButton="0"/>
    <filterColumn colId="22" showButton="0"/>
  </autoFilter>
  <sortState xmlns:xlrd2="http://schemas.microsoft.com/office/spreadsheetml/2017/richdata2" ref="A5:AB376">
    <sortCondition descending="1" ref="X5:X376" customList="Low,Moderate,High,Extreme"/>
    <sortCondition descending="1" ref="Y5:Y376" customList="Insignificant,Minor,Moderate,Major,Catastrophic"/>
    <sortCondition descending="1" ref="W5:W376" customList="Low,Moderate,High,Extreme"/>
    <sortCondition descending="1" ref="V5:V376" customList="Low,Moderate,High,Extreme"/>
    <sortCondition descending="1" ref="U5:U376" customList="Low,Moderate,High,Extreme"/>
    <sortCondition descending="1" ref="T5:T376" customList="Low,Moderate,High,Extreme"/>
  </sortState>
  <mergeCells count="20">
    <mergeCell ref="F3:F4"/>
    <mergeCell ref="A3:A4"/>
    <mergeCell ref="B3:B4"/>
    <mergeCell ref="C3:C4"/>
    <mergeCell ref="D3:D4"/>
    <mergeCell ref="E3:E4"/>
    <mergeCell ref="G3:G4"/>
    <mergeCell ref="H3:H4"/>
    <mergeCell ref="I3:I4"/>
    <mergeCell ref="J3:N3"/>
    <mergeCell ref="O3:O4"/>
    <mergeCell ref="Z3:Z4"/>
    <mergeCell ref="AA3:AA4"/>
    <mergeCell ref="AB3:AB4"/>
    <mergeCell ref="P3:P4"/>
    <mergeCell ref="Q3:Q4"/>
    <mergeCell ref="R3:R4"/>
    <mergeCell ref="S3:S4"/>
    <mergeCell ref="T3:X3"/>
    <mergeCell ref="Y3:Y4"/>
  </mergeCells>
  <conditionalFormatting sqref="F5:F79">
    <cfRule type="containsText" dxfId="176" priority="209" operator="containsText" text="Opportunity">
      <formula>NOT(ISERROR(SEARCH("Opportunity",F5)))</formula>
    </cfRule>
  </conditionalFormatting>
  <conditionalFormatting sqref="F80:F152">
    <cfRule type="containsText" dxfId="175" priority="193" operator="containsText" text="Opportunity">
      <formula>NOT(ISERROR(SEARCH("Opportunity",F80)))</formula>
    </cfRule>
    <cfRule type="containsText" dxfId="174" priority="194" operator="containsText" text="Direct">
      <formula>NOT(ISERROR(SEARCH("Direct",F80)))</formula>
    </cfRule>
  </conditionalFormatting>
  <conditionalFormatting sqref="F153:F376">
    <cfRule type="containsText" dxfId="173" priority="1" operator="containsText" text="Opportunity">
      <formula>NOT(ISERROR(SEARCH("Opportunity",F153)))</formula>
    </cfRule>
  </conditionalFormatting>
  <conditionalFormatting sqref="R5:R79">
    <cfRule type="expression" dxfId="172" priority="3693">
      <formula>R5= "Extreme"</formula>
    </cfRule>
    <cfRule type="expression" dxfId="171" priority="3694">
      <formula>R5= "High"</formula>
    </cfRule>
    <cfRule type="expression" dxfId="170" priority="3695">
      <formula>R5= "Moderate"</formula>
    </cfRule>
    <cfRule type="expression" dxfId="169" priority="3696">
      <formula>R5= "Low"</formula>
    </cfRule>
  </conditionalFormatting>
  <conditionalFormatting sqref="T5:X152">
    <cfRule type="expression" dxfId="168" priority="199">
      <formula>T5= "Low"</formula>
    </cfRule>
  </conditionalFormatting>
  <conditionalFormatting sqref="T5:X376">
    <cfRule type="expression" dxfId="167" priority="2">
      <formula>T5="Very low"</formula>
    </cfRule>
    <cfRule type="expression" dxfId="166" priority="3">
      <formula>T5= "Extreme"</formula>
    </cfRule>
    <cfRule type="expression" dxfId="165" priority="4">
      <formula>T5= "High"</formula>
    </cfRule>
  </conditionalFormatting>
  <conditionalFormatting sqref="T153:X279">
    <cfRule type="expression" dxfId="164" priority="5">
      <formula>T153= "Moderate"</formula>
    </cfRule>
    <cfRule type="expression" dxfId="163" priority="6">
      <formula>T153= "Low"</formula>
    </cfRule>
  </conditionalFormatting>
  <conditionalFormatting sqref="T280:X376">
    <cfRule type="expression" dxfId="162" priority="25">
      <formula>T280= "Low"</formula>
    </cfRule>
  </conditionalFormatting>
  <conditionalFormatting sqref="T5:Y152">
    <cfRule type="expression" dxfId="161" priority="198">
      <formula>T5= "Moderate"</formula>
    </cfRule>
  </conditionalFormatting>
  <conditionalFormatting sqref="T280:Y376">
    <cfRule type="expression" dxfId="160" priority="24">
      <formula>T280= "Moderate"</formula>
    </cfRule>
  </conditionalFormatting>
  <conditionalFormatting sqref="Y5:Y152">
    <cfRule type="expression" dxfId="159" priority="203">
      <formula>Y5= "Minor"</formula>
    </cfRule>
    <cfRule type="expression" dxfId="158" priority="204">
      <formula>Y5= "Insignificant"</formula>
    </cfRule>
  </conditionalFormatting>
  <conditionalFormatting sqref="Y5:Y376 AA5:AA376">
    <cfRule type="expression" dxfId="157" priority="11">
      <formula>Y5="Catastrophic"</formula>
    </cfRule>
    <cfRule type="expression" dxfId="156" priority="12">
      <formula>Y5= "Major"</formula>
    </cfRule>
  </conditionalFormatting>
  <conditionalFormatting sqref="Y280:Y376">
    <cfRule type="expression" dxfId="155" priority="46">
      <formula>Y280= "Minor"</formula>
    </cfRule>
    <cfRule type="expression" dxfId="154" priority="47">
      <formula>Y280= "Insignificant"</formula>
    </cfRule>
  </conditionalFormatting>
  <conditionalFormatting sqref="Z5:Z280 R80:S376">
    <cfRule type="expression" dxfId="153" priority="16">
      <formula>R5= "Extreme"</formula>
    </cfRule>
    <cfRule type="expression" dxfId="152" priority="17">
      <formula>R5= "High"</formula>
    </cfRule>
    <cfRule type="expression" dxfId="151" priority="18">
      <formula>R5= "Moderate"</formula>
    </cfRule>
    <cfRule type="expression" dxfId="150" priority="19">
      <formula>R5= "Low"</formula>
    </cfRule>
  </conditionalFormatting>
  <conditionalFormatting sqref="Z285 Z309 Z311 Z316 Z322:Z323">
    <cfRule type="expression" dxfId="149" priority="49">
      <formula>Z285= "High"</formula>
    </cfRule>
    <cfRule type="expression" dxfId="148" priority="50">
      <formula>Z285= "Moderate"</formula>
    </cfRule>
    <cfRule type="expression" dxfId="147" priority="51">
      <formula>Z285= "Low"</formula>
    </cfRule>
  </conditionalFormatting>
  <conditionalFormatting sqref="Z290:Z293 Z301:Z302 Z322:Z376">
    <cfRule type="expression" dxfId="146" priority="35">
      <formula>Z290= "Extreme"</formula>
    </cfRule>
    <cfRule type="expression" dxfId="145" priority="36">
      <formula>Z290= "High"</formula>
    </cfRule>
    <cfRule type="expression" dxfId="144" priority="37">
      <formula>Z290= "Moderate"</formula>
    </cfRule>
    <cfRule type="expression" dxfId="143" priority="38">
      <formula>Z290= "Low"</formula>
    </cfRule>
  </conditionalFormatting>
  <conditionalFormatting sqref="Z322:Z323 Z285 Z309 Z311 Z316">
    <cfRule type="expression" dxfId="142" priority="48">
      <formula>Z285= "Extreme"</formula>
    </cfRule>
  </conditionalFormatting>
  <conditionalFormatting sqref="AA5:AA376 Y153:Y279">
    <cfRule type="expression" dxfId="141" priority="13">
      <formula>Y5= "Moderate"</formula>
    </cfRule>
    <cfRule type="expression" dxfId="140" priority="14">
      <formula>Y5= "Minor"</formula>
    </cfRule>
    <cfRule type="expression" dxfId="139" priority="15">
      <formula>Y5= "Insignificant"</formula>
    </cfRule>
  </conditionalFormatting>
  <conditionalFormatting sqref="AB5:AB376">
    <cfRule type="expression" dxfId="138" priority="7">
      <formula>AB5= "Extreme"</formula>
    </cfRule>
    <cfRule type="expression" dxfId="137" priority="8">
      <formula>AB5= "High"</formula>
    </cfRule>
    <cfRule type="expression" dxfId="136" priority="9">
      <formula>AB5= "Moderate"</formula>
    </cfRule>
    <cfRule type="expression" dxfId="135" priority="10">
      <formula>AB5= "Low"</formula>
    </cfRule>
  </conditionalFormatting>
  <dataValidations count="2">
    <dataValidation type="list" allowBlank="1" showInputMessage="1" showErrorMessage="1" sqref="F5:F376" xr:uid="{73FD7EFF-80A2-4D7F-96F1-4171D49D3084}">
      <formula1>"Direct, Indirect, Transition, Compund, Opportunity"</formula1>
    </dataValidation>
    <dataValidation type="list" allowBlank="1" showInputMessage="1" showErrorMessage="1" sqref="Y153:Y376" xr:uid="{6DA7D1E7-8AB1-421A-A962-FA0DB386D36C}">
      <formula1>"Insignificant, Minor, Moderate, Major, Catastrophic"</formula1>
    </dataValidation>
  </dataValidations>
  <pageMargins left="0.7" right="0.7" top="0.75" bottom="0.75" header="0.3" footer="0.3"/>
  <pageSetup paperSize="9" orientation="portrait" horizontalDpi="300" verticalDpi="300" r:id="rId1"/>
  <headerFooter>
    <oddHeader>&amp;L&amp;"Calibri"&amp;8&amp;K000000 Sensitivity: General&amp;1#_x000D_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AE14DFD-C111-46EE-83CD-16C82197FCEF}">
          <x14:formula1>
            <xm:f>Validation!$T$26:$T$30</xm:f>
          </x14:formula1>
          <xm:sqref>Y80:Y152</xm:sqref>
        </x14:dataValidation>
        <x14:dataValidation type="list" allowBlank="1" showInputMessage="1" showErrorMessage="1" xr:uid="{D285043E-99AD-408F-9A7F-148247D46C05}">
          <x14:formula1>
            <xm:f>Validation!$B$10:$B$13</xm:f>
          </x14:formula1>
          <xm:sqref>P117:P152 P82:P115 P80</xm:sqref>
        </x14:dataValidation>
        <x14:dataValidation type="list" allowBlank="1" showInputMessage="1" showErrorMessage="1" xr:uid="{85418C1D-E1AC-40DE-9839-37D81BEA59F0}">
          <x14:formula1>
            <xm:f>Validation!$B$16:$B$19</xm:f>
          </x14:formula1>
          <xm:sqref>Q117:Q152 Q82:Q115 Q80</xm:sqref>
        </x14:dataValidation>
        <x14:dataValidation type="list" allowBlank="1" showInputMessage="1" showErrorMessage="1" xr:uid="{43BB0301-9AE7-4855-BFDA-EDF04A69BEDE}">
          <x14:formula1>
            <xm:f>Validation!$B$4:$B$7</xm:f>
          </x14:formula1>
          <xm:sqref>J82:N152 J80:N80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C34DF-A95E-43B6-AB9E-29B9D2222FF3}">
  <sheetPr codeName="Sheet8"/>
  <dimension ref="A4:V48"/>
  <sheetViews>
    <sheetView workbookViewId="0"/>
    <sheetView workbookViewId="1"/>
  </sheetViews>
  <sheetFormatPr defaultRowHeight="15" x14ac:dyDescent="0.25"/>
  <cols>
    <col min="1" max="1" width="20.5703125" customWidth="1"/>
  </cols>
  <sheetData>
    <row r="4" spans="1:22" ht="23.25" x14ac:dyDescent="0.35">
      <c r="V4" s="122" t="s">
        <v>2263</v>
      </c>
    </row>
    <row r="5" spans="1:22" ht="23.25" x14ac:dyDescent="0.35">
      <c r="A5" s="122" t="s">
        <v>12</v>
      </c>
    </row>
    <row r="17" spans="1:22" ht="23.25" x14ac:dyDescent="0.35">
      <c r="A17" s="122" t="s">
        <v>13</v>
      </c>
    </row>
    <row r="32" spans="1:22" ht="23.25" x14ac:dyDescent="0.35">
      <c r="A32" s="122" t="s">
        <v>2264</v>
      </c>
      <c r="V32" s="122" t="s">
        <v>2265</v>
      </c>
    </row>
    <row r="48" spans="1:1" ht="23.25" x14ac:dyDescent="0.35">
      <c r="A48" s="122" t="s">
        <v>10</v>
      </c>
    </row>
  </sheetData>
  <sheetProtection algorithmName="SHA-512" hashValue="hHtnGafPFVo6e/w9GVTYb8DoSUTPvGKYBPn+YUD5594eDvfRseiF2oGfbeI6W4ojqYwV4fCCd19WsKfu3myA9A==" saltValue="7iKm+/srYj7+TwyjxjmNhA==" spinCount="100000" sheet="1" objects="1" scenarios="1"/>
  <pageMargins left="0.7" right="0.7" top="0.75" bottom="0.75" header="0.3" footer="0.3"/>
  <pageSetup paperSize="124" orientation="landscape" horizontalDpi="300" verticalDpi="300" r:id="rId1"/>
  <headerFooter>
    <oddHeader>&amp;L&amp;"Calibri"&amp;8&amp;K000000 Sensitivity: General&amp;1#_x000D_</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8842-F8A8-49DC-8E6F-276A69AD789F}">
  <dimension ref="A1"/>
  <sheetViews>
    <sheetView workbookViewId="0"/>
    <sheetView workbookViewId="1"/>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3E04-ACB1-42CC-B1D8-6EA80EFAAF0F}">
  <sheetPr codeName="Sheet9"/>
  <dimension ref="A1:F12"/>
  <sheetViews>
    <sheetView workbookViewId="0">
      <selection sqref="A1:A2"/>
    </sheetView>
    <sheetView workbookViewId="1">
      <selection sqref="A1:A2"/>
    </sheetView>
  </sheetViews>
  <sheetFormatPr defaultRowHeight="15" x14ac:dyDescent="0.25"/>
  <cols>
    <col min="1" max="1" width="11.5703125" customWidth="1"/>
    <col min="2" max="6" width="23.42578125" customWidth="1"/>
  </cols>
  <sheetData>
    <row r="1" spans="1:6" x14ac:dyDescent="0.25">
      <c r="A1" s="477" t="s">
        <v>2266</v>
      </c>
      <c r="B1" s="479" t="s">
        <v>2267</v>
      </c>
      <c r="C1" s="479"/>
      <c r="D1" s="479"/>
      <c r="E1" s="479"/>
      <c r="F1" s="480"/>
    </row>
    <row r="2" spans="1:6" ht="15.75" thickBot="1" x14ac:dyDescent="0.3">
      <c r="A2" s="478"/>
      <c r="B2" s="137" t="s">
        <v>2268</v>
      </c>
      <c r="C2" s="137" t="s">
        <v>2269</v>
      </c>
      <c r="D2" s="137" t="s">
        <v>2270</v>
      </c>
      <c r="E2" s="137" t="s">
        <v>2271</v>
      </c>
      <c r="F2" s="138" t="s">
        <v>2272</v>
      </c>
    </row>
    <row r="3" spans="1:6" ht="55.5" customHeight="1" x14ac:dyDescent="0.25">
      <c r="A3" s="471" t="s">
        <v>41</v>
      </c>
      <c r="B3" s="474" t="s">
        <v>2273</v>
      </c>
      <c r="C3" s="140" t="s">
        <v>2274</v>
      </c>
      <c r="D3" s="474" t="s">
        <v>2275</v>
      </c>
      <c r="E3" s="474" t="s">
        <v>2276</v>
      </c>
      <c r="F3" s="139" t="s">
        <v>2277</v>
      </c>
    </row>
    <row r="4" spans="1:6" ht="30" customHeight="1" thickBot="1" x14ac:dyDescent="0.3">
      <c r="A4" s="472"/>
      <c r="B4" s="475"/>
      <c r="C4" s="140" t="s">
        <v>2278</v>
      </c>
      <c r="D4" s="475"/>
      <c r="E4" s="475"/>
      <c r="F4" s="139" t="s">
        <v>2279</v>
      </c>
    </row>
    <row r="5" spans="1:6" ht="48" x14ac:dyDescent="0.25">
      <c r="A5" s="465" t="s">
        <v>84</v>
      </c>
      <c r="B5" s="467" t="s">
        <v>2280</v>
      </c>
      <c r="C5" s="143" t="s">
        <v>2281</v>
      </c>
      <c r="D5" s="467" t="s">
        <v>2282</v>
      </c>
      <c r="E5" s="467" t="s">
        <v>2283</v>
      </c>
      <c r="F5" s="142" t="s">
        <v>2284</v>
      </c>
    </row>
    <row r="6" spans="1:6" ht="27.75" customHeight="1" x14ac:dyDescent="0.25">
      <c r="A6" s="469"/>
      <c r="B6" s="470"/>
      <c r="C6" s="143" t="s">
        <v>2285</v>
      </c>
      <c r="D6" s="470"/>
      <c r="E6" s="470"/>
      <c r="F6" s="142" t="s">
        <v>2286</v>
      </c>
    </row>
    <row r="7" spans="1:6" ht="18" customHeight="1" thickBot="1" x14ac:dyDescent="0.3">
      <c r="A7" s="466"/>
      <c r="B7" s="468"/>
      <c r="C7" s="144"/>
      <c r="D7" s="468"/>
      <c r="E7" s="468"/>
      <c r="F7" s="145"/>
    </row>
    <row r="8" spans="1:6" ht="96" customHeight="1" x14ac:dyDescent="0.25">
      <c r="A8" s="471" t="s">
        <v>35</v>
      </c>
      <c r="B8" s="474" t="s">
        <v>2287</v>
      </c>
      <c r="C8" s="140" t="s">
        <v>2288</v>
      </c>
      <c r="D8" s="474" t="s">
        <v>2289</v>
      </c>
      <c r="E8" s="474" t="s">
        <v>2290</v>
      </c>
      <c r="F8" s="139" t="s">
        <v>2291</v>
      </c>
    </row>
    <row r="9" spans="1:6" ht="15.75" thickBot="1" x14ac:dyDescent="0.3">
      <c r="A9" s="472"/>
      <c r="B9" s="475"/>
      <c r="C9" s="140" t="s">
        <v>2292</v>
      </c>
      <c r="D9" s="475"/>
      <c r="E9" s="475"/>
      <c r="F9" s="139" t="s">
        <v>2293</v>
      </c>
    </row>
    <row r="10" spans="1:6" ht="15.75" hidden="1" thickBot="1" x14ac:dyDescent="0.3">
      <c r="A10" s="473"/>
      <c r="B10" s="476"/>
      <c r="C10" s="146"/>
      <c r="D10" s="476"/>
      <c r="E10" s="476"/>
      <c r="F10" s="141"/>
    </row>
    <row r="11" spans="1:6" ht="81.75" customHeight="1" x14ac:dyDescent="0.25">
      <c r="A11" s="465" t="s">
        <v>479</v>
      </c>
      <c r="B11" s="467" t="s">
        <v>2294</v>
      </c>
      <c r="C11" s="143" t="s">
        <v>2295</v>
      </c>
      <c r="D11" s="467" t="s">
        <v>2296</v>
      </c>
      <c r="E11" s="467" t="s">
        <v>2297</v>
      </c>
      <c r="F11" s="142" t="s">
        <v>2298</v>
      </c>
    </row>
    <row r="12" spans="1:6" ht="24.75" thickBot="1" x14ac:dyDescent="0.3">
      <c r="A12" s="466"/>
      <c r="B12" s="468"/>
      <c r="C12" s="147" t="s">
        <v>2299</v>
      </c>
      <c r="D12" s="468"/>
      <c r="E12" s="468"/>
      <c r="F12" s="148" t="s">
        <v>2300</v>
      </c>
    </row>
  </sheetData>
  <sheetProtection algorithmName="SHA-512" hashValue="5gO4lmybFaRJ3SYfft5m5JRRXveQCmhqUU+5dqoX+XQFS9fv9Md+1fXhDuLiNkzZR5XrHGm72/0tPeawv6kgiw==" saltValue="HgNasnj1/sAeLztDkLkb6g==" spinCount="100000" sheet="1" objects="1" scenarios="1"/>
  <mergeCells count="18">
    <mergeCell ref="A1:A2"/>
    <mergeCell ref="B1:F1"/>
    <mergeCell ref="A3:A4"/>
    <mergeCell ref="B3:B4"/>
    <mergeCell ref="D3:D4"/>
    <mergeCell ref="E3:E4"/>
    <mergeCell ref="A11:A12"/>
    <mergeCell ref="B11:B12"/>
    <mergeCell ref="D11:D12"/>
    <mergeCell ref="E11:E12"/>
    <mergeCell ref="A5:A7"/>
    <mergeCell ref="B5:B7"/>
    <mergeCell ref="D5:D7"/>
    <mergeCell ref="E5:E7"/>
    <mergeCell ref="A8:A10"/>
    <mergeCell ref="B8:B10"/>
    <mergeCell ref="D8:D10"/>
    <mergeCell ref="E8:E10"/>
  </mergeCells>
  <pageMargins left="0.7" right="0.7" top="0.75" bottom="0.75" header="0.3" footer="0.3"/>
  <pageSetup paperSize="124" orientation="landscape" horizontalDpi="300" verticalDpi="300" r:id="rId1"/>
  <headerFooter>
    <oddHeader>&amp;L&amp;"Calibri"&amp;8&amp;K000000 Sensitivity: General&amp;1#_x000D_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B7345-CCB2-4630-BD74-1180D7B95739}">
  <sheetPr codeName="Sheet1" filterMode="1"/>
  <dimension ref="A1:AD209"/>
  <sheetViews>
    <sheetView tabSelected="1" zoomScale="70" zoomScaleNormal="70" workbookViewId="0">
      <selection activeCell="N242" sqref="N242"/>
    </sheetView>
    <sheetView tabSelected="1" topLeftCell="A56" workbookViewId="1">
      <selection activeCell="B52" sqref="B52"/>
    </sheetView>
  </sheetViews>
  <sheetFormatPr defaultRowHeight="15" x14ac:dyDescent="0.25"/>
  <cols>
    <col min="1" max="1" width="6.7109375" bestFit="1" customWidth="1"/>
    <col min="2" max="2" width="22.42578125" customWidth="1"/>
    <col min="3" max="3" width="15.85546875" customWidth="1"/>
    <col min="4" max="4" width="15.140625" customWidth="1"/>
    <col min="5" max="5" width="16.7109375" customWidth="1"/>
    <col min="6" max="6" width="10.7109375" bestFit="1" customWidth="1"/>
    <col min="7" max="7" width="27.140625" customWidth="1"/>
    <col min="8" max="8" width="32.28515625" customWidth="1"/>
    <col min="9" max="9" width="48.7109375" customWidth="1"/>
    <col min="10" max="10" width="41.140625" customWidth="1"/>
    <col min="11" max="15" width="9.140625" customWidth="1"/>
    <col min="16" max="16" width="51.85546875" customWidth="1"/>
    <col min="17" max="17" width="9" customWidth="1"/>
    <col min="18" max="18" width="7.85546875" bestFit="1" customWidth="1"/>
    <col min="19" max="19" width="9" bestFit="1" customWidth="1"/>
    <col min="20" max="20" width="63.7109375" customWidth="1"/>
    <col min="21" max="26" width="11.42578125" customWidth="1"/>
    <col min="27" max="27" width="48.140625" customWidth="1"/>
    <col min="28" max="28" width="12.85546875" customWidth="1"/>
    <col min="29" max="29" width="29.7109375" customWidth="1"/>
    <col min="30" max="30" width="15.5703125" customWidth="1"/>
  </cols>
  <sheetData>
    <row r="1" spans="1:30" ht="23.25" x14ac:dyDescent="0.25">
      <c r="A1" s="1" t="s">
        <v>0</v>
      </c>
      <c r="B1" s="214"/>
      <c r="C1" s="214"/>
      <c r="D1" s="214"/>
      <c r="E1" s="214"/>
      <c r="F1" s="214"/>
      <c r="G1" s="214"/>
      <c r="H1" s="214"/>
      <c r="I1" s="214"/>
      <c r="J1" s="214"/>
      <c r="K1" s="214"/>
      <c r="L1" s="214"/>
      <c r="M1" s="214"/>
      <c r="N1" s="214"/>
      <c r="O1" s="214"/>
      <c r="P1" s="214"/>
      <c r="Q1" s="214"/>
      <c r="R1" s="214"/>
      <c r="S1" s="214"/>
      <c r="T1" s="214"/>
      <c r="U1" s="214"/>
      <c r="V1" s="214"/>
      <c r="W1" s="214"/>
      <c r="X1" s="214"/>
      <c r="Y1" s="214"/>
      <c r="Z1" s="215"/>
      <c r="AA1" s="215"/>
      <c r="AB1" s="215"/>
      <c r="AC1" s="215"/>
      <c r="AD1" s="216"/>
    </row>
    <row r="2" spans="1:30" x14ac:dyDescent="0.25">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5"/>
      <c r="AA2" s="215"/>
      <c r="AB2" s="215"/>
      <c r="AC2" s="215"/>
      <c r="AD2" s="216"/>
    </row>
    <row r="3" spans="1:30" ht="66" customHeight="1" x14ac:dyDescent="0.25">
      <c r="A3" s="325" t="s">
        <v>1</v>
      </c>
      <c r="B3" s="305" t="s">
        <v>2</v>
      </c>
      <c r="C3" s="305" t="s">
        <v>3</v>
      </c>
      <c r="D3" s="305" t="s">
        <v>4</v>
      </c>
      <c r="E3" s="305" t="s">
        <v>5</v>
      </c>
      <c r="F3" s="305" t="s">
        <v>6</v>
      </c>
      <c r="G3" s="304" t="s">
        <v>7</v>
      </c>
      <c r="H3" s="305" t="s">
        <v>8</v>
      </c>
      <c r="I3" s="304" t="s">
        <v>2064</v>
      </c>
      <c r="J3" s="305" t="s">
        <v>9</v>
      </c>
      <c r="K3" s="326" t="s">
        <v>10</v>
      </c>
      <c r="L3" s="326"/>
      <c r="M3" s="326"/>
      <c r="N3" s="326"/>
      <c r="O3" s="326"/>
      <c r="P3" s="307" t="s">
        <v>11</v>
      </c>
      <c r="Q3" s="306" t="s">
        <v>12</v>
      </c>
      <c r="R3" s="306" t="s">
        <v>13</v>
      </c>
      <c r="S3" s="306" t="s">
        <v>14</v>
      </c>
      <c r="T3" s="307" t="s">
        <v>15</v>
      </c>
      <c r="U3" s="326" t="s">
        <v>16</v>
      </c>
      <c r="V3" s="326"/>
      <c r="W3" s="326"/>
      <c r="X3" s="326"/>
      <c r="Y3" s="326"/>
      <c r="Z3" s="308" t="s">
        <v>17</v>
      </c>
      <c r="AA3" s="308" t="s">
        <v>18</v>
      </c>
      <c r="AB3" s="308" t="s">
        <v>19</v>
      </c>
      <c r="AC3" s="308" t="s">
        <v>20</v>
      </c>
      <c r="AD3" s="216"/>
    </row>
    <row r="4" spans="1:30" ht="68.25" hidden="1" customHeight="1" x14ac:dyDescent="0.25">
      <c r="A4" s="190" t="s">
        <v>1307</v>
      </c>
      <c r="B4" s="320" t="s">
        <v>491</v>
      </c>
      <c r="C4" s="192" t="s">
        <v>184</v>
      </c>
      <c r="D4" s="192" t="s">
        <v>29</v>
      </c>
      <c r="E4" s="192" t="s">
        <v>879</v>
      </c>
      <c r="F4" s="192" t="s">
        <v>31</v>
      </c>
      <c r="G4" s="375" t="s">
        <v>1308</v>
      </c>
      <c r="H4" s="193" t="s">
        <v>1309</v>
      </c>
      <c r="I4" s="376" t="s">
        <v>2095</v>
      </c>
      <c r="J4" s="195"/>
      <c r="K4" s="118" t="s">
        <v>34</v>
      </c>
      <c r="L4" s="118" t="s">
        <v>34</v>
      </c>
      <c r="M4" s="118" t="s">
        <v>35</v>
      </c>
      <c r="N4" s="118" t="s">
        <v>35</v>
      </c>
      <c r="O4" s="118" t="s">
        <v>35</v>
      </c>
      <c r="P4" s="171" t="s">
        <v>1310</v>
      </c>
      <c r="Q4" s="119" t="s">
        <v>37</v>
      </c>
      <c r="R4" s="119" t="s">
        <v>122</v>
      </c>
      <c r="S4" s="119" t="str">
        <f>IFERROR(VLOOKUP(INDEX([3]Validation!$O$11:$R$14, MATCH($R4,[3]Validation!$M$11:$M$14,0),MATCH($Q4,[3]Validation!$O$9:$R$9,0)),[3]Validation!$F$10:$G$25,2,FALSE), "")</f>
        <v>High</v>
      </c>
      <c r="T4" s="176" t="s">
        <v>1311</v>
      </c>
      <c r="U4" s="119"/>
      <c r="V4" s="119"/>
      <c r="W4" s="119"/>
      <c r="X4" s="119"/>
      <c r="Y4" s="119"/>
      <c r="Z4" s="119" t="s">
        <v>479</v>
      </c>
      <c r="AA4" s="197" t="s">
        <v>1312</v>
      </c>
      <c r="AB4" s="190" t="s">
        <v>43</v>
      </c>
      <c r="AC4" s="195"/>
      <c r="AD4" s="216"/>
    </row>
    <row r="5" spans="1:30" ht="92.25" customHeight="1" x14ac:dyDescent="0.25">
      <c r="A5" s="190" t="s">
        <v>173</v>
      </c>
      <c r="B5" s="191" t="s">
        <v>174</v>
      </c>
      <c r="C5" s="192" t="s">
        <v>107</v>
      </c>
      <c r="D5" s="192" t="s">
        <v>29</v>
      </c>
      <c r="E5" s="192" t="s">
        <v>175</v>
      </c>
      <c r="F5" s="192" t="s">
        <v>31</v>
      </c>
      <c r="G5" s="396" t="s">
        <v>176</v>
      </c>
      <c r="H5" s="193" t="s">
        <v>177</v>
      </c>
      <c r="I5" s="397" t="s">
        <v>2072</v>
      </c>
      <c r="J5" s="195" t="s">
        <v>178</v>
      </c>
      <c r="K5" s="93" t="s">
        <v>34</v>
      </c>
      <c r="L5" s="93" t="s">
        <v>35</v>
      </c>
      <c r="M5" s="93" t="s">
        <v>35</v>
      </c>
      <c r="N5" s="93" t="s">
        <v>36</v>
      </c>
      <c r="O5" s="93" t="s">
        <v>37</v>
      </c>
      <c r="P5" s="400" t="s">
        <v>179</v>
      </c>
      <c r="Q5" s="5" t="s">
        <v>36</v>
      </c>
      <c r="R5" s="7" t="s">
        <v>39</v>
      </c>
      <c r="S5" s="8" t="str">
        <f>IFERROR(VLOOKUP(INDEX([3]Validation!$O$11:$R$14, MATCH($R5,[3]Validation!$M$11:$M$14,0),MATCH($Q5,[3]Validation!$O$9:$R$9,0)),[3]Validation!$F$10:$G$25,2,FALSE), "")</f>
        <v>Extreme</v>
      </c>
      <c r="T5" s="401" t="s">
        <v>180</v>
      </c>
      <c r="U5" s="8" t="str">
        <f>IFERROR(VLOOKUP(INDEX([3]Validation!$O$20:$R$23, MATCH($S5,[3]Validation!$M$20:$M$23,0),MATCH(K5,[3]Validation!$O$18:$R$18,0)),v.IPCC.risk,2,FALSE), "")</f>
        <v>Moderate</v>
      </c>
      <c r="V5" s="8" t="str">
        <f>IFERROR(VLOOKUP(INDEX([3]Validation!$O$20:$R$23, MATCH($S5,[3]Validation!$M$20:$M$23,0),MATCH(L5,[3]Validation!$O$18:$R$18,0)),v.IPCC.risk,2,FALSE), "")</f>
        <v>High</v>
      </c>
      <c r="W5" s="8" t="str">
        <f>IFERROR(VLOOKUP(INDEX([3]Validation!$O$20:$R$23, MATCH($S5,[3]Validation!$M$20:$M$23,0),MATCH(M5,[3]Validation!$O$18:$R$18,0)),v.IPCC.risk,2,FALSE), "")</f>
        <v>High</v>
      </c>
      <c r="X5" s="8" t="str">
        <f>IFERROR(VLOOKUP(INDEX([3]Validation!$O$20:$R$23, MATCH($S5,[3]Validation!$M$20:$M$23,0),MATCH(N5,[3]Validation!$O$18:$R$18,0)),v.IPCC.risk,2,FALSE), "")</f>
        <v>Extreme</v>
      </c>
      <c r="Y5" s="8" t="str">
        <f>IFERROR(VLOOKUP(INDEX([3]Validation!$O$20:$R$23, MATCH($S5,[3]Validation!$M$20:$M$23,0),MATCH(O5,[3]Validation!$O$18:$R$18,0)),v.IPCC.risk,2,FALSE), "")</f>
        <v>Extreme</v>
      </c>
      <c r="Z5" s="8" t="s">
        <v>84</v>
      </c>
      <c r="AA5" s="197" t="s">
        <v>181</v>
      </c>
      <c r="AB5" s="190" t="s">
        <v>43</v>
      </c>
      <c r="AC5" s="195"/>
      <c r="AD5" s="216"/>
    </row>
    <row r="6" spans="1:30" s="246" customFormat="1" ht="69.95" hidden="1" customHeight="1" x14ac:dyDescent="0.25">
      <c r="A6" s="190" t="s">
        <v>96</v>
      </c>
      <c r="B6" s="212" t="s">
        <v>97</v>
      </c>
      <c r="C6" s="192" t="s">
        <v>28</v>
      </c>
      <c r="D6" s="192" t="s">
        <v>29</v>
      </c>
      <c r="E6" s="192" t="s">
        <v>98</v>
      </c>
      <c r="F6" s="192" t="s">
        <v>49</v>
      </c>
      <c r="G6" s="210" t="s">
        <v>2067</v>
      </c>
      <c r="H6" s="193" t="s">
        <v>100</v>
      </c>
      <c r="I6" s="194" t="s">
        <v>2068</v>
      </c>
      <c r="J6" s="195" t="s">
        <v>101</v>
      </c>
      <c r="K6" s="118" t="s">
        <v>34</v>
      </c>
      <c r="L6" s="118" t="s">
        <v>36</v>
      </c>
      <c r="M6" s="118" t="s">
        <v>36</v>
      </c>
      <c r="N6" s="118" t="s">
        <v>36</v>
      </c>
      <c r="O6" s="118" t="s">
        <v>37</v>
      </c>
      <c r="P6" s="171" t="s">
        <v>102</v>
      </c>
      <c r="Q6" s="119" t="s">
        <v>36</v>
      </c>
      <c r="R6" s="119" t="s">
        <v>39</v>
      </c>
      <c r="S6" s="119" t="str">
        <f>IFERROR(VLOOKUP(INDEX([3]Validation!$O$11:$R$14, MATCH($R6,[3]Validation!$M$11:$M$14,0),MATCH($Q6,[3]Validation!$O$9:$R$9,0)),[3]Validation!$F$10:$G$25,2,FALSE), "")</f>
        <v>Extreme</v>
      </c>
      <c r="T6" s="176" t="s">
        <v>103</v>
      </c>
      <c r="U6" s="119" t="str">
        <f>IFERROR(VLOOKUP(INDEX([3]Validation!$O$20:$R$23, MATCH($S6,[3]Validation!$M$20:$M$23,0),MATCH(K6,[3]Validation!$O$18:$R$18,0)),v.IPCC.risk,2,FALSE), "")</f>
        <v>Moderate</v>
      </c>
      <c r="V6" s="119" t="str">
        <f>IFERROR(VLOOKUP(INDEX([3]Validation!$O$20:$R$23, MATCH($S6,[3]Validation!$M$20:$M$23,0),MATCH(L6,[3]Validation!$O$18:$R$18,0)),v.IPCC.risk,2,FALSE), "")</f>
        <v>Extreme</v>
      </c>
      <c r="W6" s="119" t="str">
        <f>IFERROR(VLOOKUP(INDEX([3]Validation!$O$20:$R$23, MATCH($S6,[3]Validation!$M$20:$M$23,0),MATCH(M6,[3]Validation!$O$18:$R$18,0)),v.IPCC.risk,2,FALSE), "")</f>
        <v>Extreme</v>
      </c>
      <c r="X6" s="119" t="str">
        <f>IFERROR(VLOOKUP(INDEX([3]Validation!$O$20:$R$23, MATCH($S6,[3]Validation!$M$20:$M$23,0),MATCH(N6,[3]Validation!$O$18:$R$18,0)),v.IPCC.risk,2,FALSE), "")</f>
        <v>Extreme</v>
      </c>
      <c r="Y6" s="119" t="str">
        <f>IFERROR(VLOOKUP(INDEX([3]Validation!$O$20:$R$23, MATCH($S6,[3]Validation!$M$20:$M$23,0),MATCH(O6,[3]Validation!$O$18:$R$18,0)),v.IPCC.risk,2,FALSE), "")</f>
        <v>Extreme</v>
      </c>
      <c r="Z6" s="119" t="s">
        <v>84</v>
      </c>
      <c r="AA6" s="197" t="s">
        <v>104</v>
      </c>
      <c r="AB6" s="190" t="s">
        <v>65</v>
      </c>
      <c r="AC6" s="195" t="s">
        <v>86</v>
      </c>
      <c r="AD6" s="245"/>
    </row>
    <row r="7" spans="1:30" s="246" customFormat="1" ht="69.95" hidden="1" customHeight="1" x14ac:dyDescent="0.25">
      <c r="A7" s="190" t="s">
        <v>1526</v>
      </c>
      <c r="B7" s="212" t="s">
        <v>579</v>
      </c>
      <c r="C7" s="192" t="s">
        <v>28</v>
      </c>
      <c r="D7" s="192" t="s">
        <v>29</v>
      </c>
      <c r="E7" s="192" t="s">
        <v>532</v>
      </c>
      <c r="F7" s="192" t="s">
        <v>49</v>
      </c>
      <c r="G7" s="210" t="s">
        <v>1527</v>
      </c>
      <c r="H7" s="193" t="s">
        <v>80</v>
      </c>
      <c r="I7" s="194" t="s">
        <v>2078</v>
      </c>
      <c r="J7" s="195" t="s">
        <v>534</v>
      </c>
      <c r="K7" s="118" t="s">
        <v>34</v>
      </c>
      <c r="L7" s="118" t="s">
        <v>34</v>
      </c>
      <c r="M7" s="118" t="s">
        <v>34</v>
      </c>
      <c r="N7" s="118" t="s">
        <v>34</v>
      </c>
      <c r="O7" s="118" t="s">
        <v>34</v>
      </c>
      <c r="P7" s="171" t="s">
        <v>1528</v>
      </c>
      <c r="Q7" s="119" t="s">
        <v>34</v>
      </c>
      <c r="R7" s="119" t="s">
        <v>122</v>
      </c>
      <c r="S7" s="119" t="str">
        <f>IFERROR(VLOOKUP(INDEX([3]Validation!$O$11:$R$14, MATCH($R7,[3]Validation!$M$11:$M$14,0),MATCH($Q7,[3]Validation!$O$9:$R$9,0)),[3]Validation!$F$10:$G$25,2,FALSE), "")</f>
        <v>Low</v>
      </c>
      <c r="T7" s="176" t="s">
        <v>1529</v>
      </c>
      <c r="U7" s="119" t="str">
        <f>IFERROR(VLOOKUP(INDEX([3]Validation!$O$20:$R$23, MATCH($S7,[3]Validation!$M$20:$M$23,0),MATCH(K7,[3]Validation!$O$18:$R$18,0)),v.IPCC.risk,2,FALSE), "")</f>
        <v>Low</v>
      </c>
      <c r="V7" s="119" t="str">
        <f>IFERROR(VLOOKUP(INDEX([3]Validation!$O$20:$R$23, MATCH($S7,[3]Validation!$M$20:$M$23,0),MATCH(L7,[3]Validation!$O$18:$R$18,0)),v.IPCC.risk,2,FALSE), "")</f>
        <v>Low</v>
      </c>
      <c r="W7" s="119" t="str">
        <f>IFERROR(VLOOKUP(INDEX([3]Validation!$O$20:$R$23, MATCH($S7,[3]Validation!$M$20:$M$23,0),MATCH(M7,[3]Validation!$O$18:$R$18,0)),v.IPCC.risk,2,FALSE), "")</f>
        <v>Low</v>
      </c>
      <c r="X7" s="119" t="str">
        <f>IFERROR(VLOOKUP(INDEX([3]Validation!$O$20:$R$23, MATCH($S7,[3]Validation!$M$20:$M$23,0),MATCH(N7,[3]Validation!$O$18:$R$18,0)),v.IPCC.risk,2,FALSE), "")</f>
        <v>Low</v>
      </c>
      <c r="Y7" s="119" t="str">
        <f>IFERROR(VLOOKUP(INDEX([3]Validation!$O$20:$R$23, MATCH($S7,[3]Validation!$M$20:$M$23,0),MATCH(O7,[3]Validation!$O$18:$R$18,0)),v.IPCC.risk,2,FALSE), "")</f>
        <v>Low</v>
      </c>
      <c r="Z7" s="119" t="s">
        <v>35</v>
      </c>
      <c r="AA7" s="197" t="s">
        <v>1530</v>
      </c>
      <c r="AB7" s="190" t="s">
        <v>43</v>
      </c>
      <c r="AC7" s="195" t="s">
        <v>1531</v>
      </c>
      <c r="AD7" s="245"/>
    </row>
    <row r="8" spans="1:30" s="246" customFormat="1" ht="69.95" hidden="1" customHeight="1" x14ac:dyDescent="0.25">
      <c r="A8" s="190" t="s">
        <v>407</v>
      </c>
      <c r="B8" s="211" t="s">
        <v>115</v>
      </c>
      <c r="C8" s="192" t="s">
        <v>28</v>
      </c>
      <c r="D8" s="192" t="s">
        <v>29</v>
      </c>
      <c r="E8" s="192" t="s">
        <v>117</v>
      </c>
      <c r="F8" s="192" t="s">
        <v>31</v>
      </c>
      <c r="G8" s="210" t="s">
        <v>408</v>
      </c>
      <c r="H8" s="193" t="s">
        <v>119</v>
      </c>
      <c r="I8" s="195" t="s">
        <v>2069</v>
      </c>
      <c r="J8" s="195" t="s">
        <v>120</v>
      </c>
      <c r="K8" s="118" t="s">
        <v>34</v>
      </c>
      <c r="L8" s="118" t="s">
        <v>34</v>
      </c>
      <c r="M8" s="118" t="s">
        <v>35</v>
      </c>
      <c r="N8" s="118" t="s">
        <v>36</v>
      </c>
      <c r="O8" s="118" t="s">
        <v>37</v>
      </c>
      <c r="P8" s="171" t="s">
        <v>409</v>
      </c>
      <c r="Q8" s="119" t="s">
        <v>36</v>
      </c>
      <c r="R8" s="119" t="s">
        <v>122</v>
      </c>
      <c r="S8" s="119" t="str">
        <f>IFERROR(VLOOKUP(INDEX([3]Validation!$O$11:$R$14, MATCH($R8,[3]Validation!$M$11:$M$14,0),MATCH($Q8,[3]Validation!$O$9:$R$9,0)),[3]Validation!$F$10:$G$25,2,FALSE), "")</f>
        <v>High</v>
      </c>
      <c r="T8" s="176" t="s">
        <v>410</v>
      </c>
      <c r="U8" s="119" t="str">
        <f>IFERROR(VLOOKUP(INDEX([3]Validation!$O$20:$R$23, MATCH($S8,[3]Validation!$M$20:$M$23,0),MATCH(K8,[3]Validation!$O$18:$R$18,0)),v.IPCC.risk,2,FALSE), "")</f>
        <v>Low</v>
      </c>
      <c r="V8" s="119" t="str">
        <f>IFERROR(VLOOKUP(INDEX([3]Validation!$O$20:$R$23, MATCH($S8,[3]Validation!$M$20:$M$23,0),MATCH(L8,[3]Validation!$O$18:$R$18,0)),v.IPCC.risk,2,FALSE), "")</f>
        <v>Low</v>
      </c>
      <c r="W8" s="119" t="str">
        <f>IFERROR(VLOOKUP(INDEX([3]Validation!$O$20:$R$23, MATCH($S8,[3]Validation!$M$20:$M$23,0),MATCH(M8,[3]Validation!$O$18:$R$18,0)),v.IPCC.risk,2,FALSE), "")</f>
        <v>Moderate</v>
      </c>
      <c r="X8" s="119" t="str">
        <f>IFERROR(VLOOKUP(INDEX([3]Validation!$O$20:$R$23, MATCH($S8,[3]Validation!$M$20:$M$23,0),MATCH(N8,[3]Validation!$O$18:$R$18,0)),v.IPCC.risk,2,FALSE), "")</f>
        <v>High</v>
      </c>
      <c r="Y8" s="119" t="str">
        <f>IFERROR(VLOOKUP(INDEX([3]Validation!$O$20:$R$23, MATCH($S8,[3]Validation!$M$20:$M$23,0),MATCH(O8,[3]Validation!$O$18:$R$18,0)),v.IPCC.risk,2,FALSE), "")</f>
        <v>Extreme</v>
      </c>
      <c r="Z8" s="119" t="s">
        <v>124</v>
      </c>
      <c r="AA8" s="197" t="s">
        <v>411</v>
      </c>
      <c r="AB8" s="190" t="s">
        <v>65</v>
      </c>
      <c r="AC8" s="195" t="s">
        <v>126</v>
      </c>
      <c r="AD8" s="245"/>
    </row>
    <row r="9" spans="1:30" s="246" customFormat="1" ht="69.95" hidden="1" customHeight="1" x14ac:dyDescent="0.25">
      <c r="A9" s="190" t="s">
        <v>1081</v>
      </c>
      <c r="B9" s="211" t="s">
        <v>1045</v>
      </c>
      <c r="C9" s="192" t="s">
        <v>28</v>
      </c>
      <c r="D9" s="192" t="s">
        <v>29</v>
      </c>
      <c r="E9" s="192" t="s">
        <v>1046</v>
      </c>
      <c r="F9" s="192" t="s">
        <v>31</v>
      </c>
      <c r="G9" s="210" t="s">
        <v>1082</v>
      </c>
      <c r="H9" s="193" t="s">
        <v>1083</v>
      </c>
      <c r="I9" s="194" t="s">
        <v>1084</v>
      </c>
      <c r="J9" s="194"/>
      <c r="K9" s="118" t="s">
        <v>34</v>
      </c>
      <c r="L9" s="118" t="s">
        <v>34</v>
      </c>
      <c r="M9" s="118" t="s">
        <v>34</v>
      </c>
      <c r="N9" s="118" t="s">
        <v>35</v>
      </c>
      <c r="O9" s="118" t="s">
        <v>35</v>
      </c>
      <c r="P9" s="171" t="s">
        <v>1084</v>
      </c>
      <c r="Q9" s="119" t="s">
        <v>36</v>
      </c>
      <c r="R9" s="119" t="s">
        <v>34</v>
      </c>
      <c r="S9" s="119" t="str">
        <f>IFERROR(VLOOKUP(INDEX([3]Validation!$O$11:$R$14, MATCH($R9,[3]Validation!$M$11:$M$14,0),MATCH($Q9,[3]Validation!$O$9:$R$9,0)),[3]Validation!$F$10:$G$25,2,FALSE), "")</f>
        <v>High</v>
      </c>
      <c r="T9" s="176" t="s">
        <v>1085</v>
      </c>
      <c r="U9" s="119" t="str">
        <f>IFERROR(VLOOKUP(INDEX([3]Validation!$O$20:$R$23, MATCH($S9,[3]Validation!$M$20:$M$23,0),MATCH(K9,[3]Validation!$O$18:$R$18,0)),v.IPCC.risk,2,FALSE), "")</f>
        <v>Low</v>
      </c>
      <c r="V9" s="119" t="str">
        <f>IFERROR(VLOOKUP(INDEX([3]Validation!$O$20:$R$23, MATCH($S9,[3]Validation!$M$20:$M$23,0),MATCH(L9,[3]Validation!$O$18:$R$18,0)),v.IPCC.risk,2,FALSE), "")</f>
        <v>Low</v>
      </c>
      <c r="W9" s="119" t="str">
        <f>IFERROR(VLOOKUP(INDEX([3]Validation!$O$20:$R$23, MATCH($S9,[3]Validation!$M$20:$M$23,0),MATCH(M9,[3]Validation!$O$18:$R$18,0)),v.IPCC.risk,2,FALSE), "")</f>
        <v>Low</v>
      </c>
      <c r="X9" s="119" t="str">
        <f>IFERROR(VLOOKUP(INDEX([3]Validation!$O$20:$R$23, MATCH($S9,[3]Validation!$M$20:$M$23,0),MATCH(N9,[3]Validation!$O$18:$R$18,0)),v.IPCC.risk,2,FALSE), "")</f>
        <v>Moderate</v>
      </c>
      <c r="Y9" s="119" t="str">
        <f>IFERROR(VLOOKUP(INDEX([3]Validation!$O$20:$R$23, MATCH($S9,[3]Validation!$M$20:$M$23,0),MATCH(O9,[3]Validation!$O$18:$R$18,0)),v.IPCC.risk,2,FALSE), "")</f>
        <v>Moderate</v>
      </c>
      <c r="Z9" s="119" t="s">
        <v>84</v>
      </c>
      <c r="AA9" s="197" t="s">
        <v>113</v>
      </c>
      <c r="AB9" s="190" t="s">
        <v>43</v>
      </c>
      <c r="AC9" s="195" t="s">
        <v>1086</v>
      </c>
      <c r="AD9" s="245"/>
    </row>
    <row r="10" spans="1:30" s="246" customFormat="1" ht="69.95" hidden="1" customHeight="1" x14ac:dyDescent="0.25">
      <c r="A10" s="190" t="s">
        <v>76</v>
      </c>
      <c r="B10" s="211" t="s">
        <v>77</v>
      </c>
      <c r="C10" s="192" t="s">
        <v>28</v>
      </c>
      <c r="D10" s="192" t="s">
        <v>29</v>
      </c>
      <c r="E10" s="192" t="s">
        <v>78</v>
      </c>
      <c r="F10" s="192" t="s">
        <v>31</v>
      </c>
      <c r="G10" s="210" t="s">
        <v>79</v>
      </c>
      <c r="H10" s="193" t="s">
        <v>80</v>
      </c>
      <c r="I10" s="194" t="s">
        <v>2065</v>
      </c>
      <c r="J10" s="195" t="s">
        <v>81</v>
      </c>
      <c r="K10" s="118" t="s">
        <v>36</v>
      </c>
      <c r="L10" s="118" t="s">
        <v>36</v>
      </c>
      <c r="M10" s="118" t="s">
        <v>36</v>
      </c>
      <c r="N10" s="118" t="s">
        <v>36</v>
      </c>
      <c r="O10" s="118" t="s">
        <v>36</v>
      </c>
      <c r="P10" s="171" t="s">
        <v>82</v>
      </c>
      <c r="Q10" s="119" t="s">
        <v>37</v>
      </c>
      <c r="R10" s="119" t="s">
        <v>34</v>
      </c>
      <c r="S10" s="119" t="str">
        <f>IFERROR(VLOOKUP(INDEX([3]Validation!$O$11:$R$14, MATCH($R10,[3]Validation!$M$11:$M$14,0),MATCH($Q10,[3]Validation!$O$9:$R$9,0)),[3]Validation!$F$10:$G$25,2,FALSE), "")</f>
        <v>Extreme</v>
      </c>
      <c r="T10" s="176" t="s">
        <v>83</v>
      </c>
      <c r="U10" s="119" t="str">
        <f>IFERROR(VLOOKUP(INDEX([3]Validation!$O$20:$R$23, MATCH($S10,[3]Validation!$M$20:$M$23,0),MATCH(K10,[3]Validation!$O$18:$R$18,0)),v.IPCC.risk,2,FALSE), "")</f>
        <v>Extreme</v>
      </c>
      <c r="V10" s="119" t="str">
        <f>IFERROR(VLOOKUP(INDEX([3]Validation!$O$20:$R$23, MATCH($S10,[3]Validation!$M$20:$M$23,0),MATCH(L10,[3]Validation!$O$18:$R$18,0)),v.IPCC.risk,2,FALSE), "")</f>
        <v>Extreme</v>
      </c>
      <c r="W10" s="119" t="str">
        <f>IFERROR(VLOOKUP(INDEX([3]Validation!$O$20:$R$23, MATCH($S10,[3]Validation!$M$20:$M$23,0),MATCH(M10,[3]Validation!$O$18:$R$18,0)),v.IPCC.risk,2,FALSE), "")</f>
        <v>Extreme</v>
      </c>
      <c r="X10" s="119" t="str">
        <f>IFERROR(VLOOKUP(INDEX([3]Validation!$O$20:$R$23, MATCH($S10,[3]Validation!$M$20:$M$23,0),MATCH(N10,[3]Validation!$O$18:$R$18,0)),v.IPCC.risk,2,FALSE), "")</f>
        <v>Extreme</v>
      </c>
      <c r="Y10" s="119" t="str">
        <f>IFERROR(VLOOKUP(INDEX([3]Validation!$O$20:$R$23, MATCH($S10,[3]Validation!$M$20:$M$23,0),MATCH(O10,[3]Validation!$O$18:$R$18,0)),v.IPCC.risk,2,FALSE), "")</f>
        <v>Extreme</v>
      </c>
      <c r="Z10" s="119" t="s">
        <v>84</v>
      </c>
      <c r="AA10" s="197" t="s">
        <v>85</v>
      </c>
      <c r="AB10" s="190" t="s">
        <v>65</v>
      </c>
      <c r="AC10" s="195" t="s">
        <v>86</v>
      </c>
      <c r="AD10" s="245"/>
    </row>
    <row r="11" spans="1:30" s="246" customFormat="1" ht="69.95" hidden="1" customHeight="1" x14ac:dyDescent="0.25">
      <c r="A11" s="190" t="s">
        <v>1532</v>
      </c>
      <c r="B11" s="212" t="s">
        <v>1533</v>
      </c>
      <c r="C11" s="192" t="s">
        <v>28</v>
      </c>
      <c r="D11" s="192" t="s">
        <v>29</v>
      </c>
      <c r="E11" s="192" t="s">
        <v>1534</v>
      </c>
      <c r="F11" s="192" t="s">
        <v>49</v>
      </c>
      <c r="G11" s="210" t="s">
        <v>1535</v>
      </c>
      <c r="H11" s="193" t="s">
        <v>1536</v>
      </c>
      <c r="I11" s="194" t="s">
        <v>409</v>
      </c>
      <c r="J11" s="194"/>
      <c r="K11" s="118" t="s">
        <v>34</v>
      </c>
      <c r="L11" s="118" t="s">
        <v>34</v>
      </c>
      <c r="M11" s="118" t="s">
        <v>34</v>
      </c>
      <c r="N11" s="118" t="s">
        <v>34</v>
      </c>
      <c r="O11" s="118" t="s">
        <v>34</v>
      </c>
      <c r="P11" s="171" t="s">
        <v>1537</v>
      </c>
      <c r="Q11" s="119" t="s">
        <v>35</v>
      </c>
      <c r="R11" s="119" t="s">
        <v>1296</v>
      </c>
      <c r="S11" s="119" t="str">
        <f>IFERROR(VLOOKUP(INDEX([3]Validation!$O$11:$R$14, MATCH($R11,[3]Validation!$M$11:$M$14,0),MATCH($Q11,[3]Validation!$O$9:$R$9,0)),[3]Validation!$F$10:$G$25,2,FALSE), "")</f>
        <v>Moderate</v>
      </c>
      <c r="T11" s="176" t="s">
        <v>1538</v>
      </c>
      <c r="U11" s="119" t="str">
        <f>IFERROR(VLOOKUP(INDEX([3]Validation!$O$20:$R$23, MATCH($S11,[3]Validation!$M$20:$M$23,0),MATCH(K11,[3]Validation!$O$18:$R$18,0)),v.IPCC.risk,2,FALSE), "")</f>
        <v>Low</v>
      </c>
      <c r="V11" s="119" t="str">
        <f>IFERROR(VLOOKUP(INDEX([3]Validation!$O$20:$R$23, MATCH($S11,[3]Validation!$M$20:$M$23,0),MATCH(L11,[3]Validation!$O$18:$R$18,0)),v.IPCC.risk,2,FALSE), "")</f>
        <v>Low</v>
      </c>
      <c r="W11" s="119" t="str">
        <f>IFERROR(VLOOKUP(INDEX([3]Validation!$O$20:$R$23, MATCH($S11,[3]Validation!$M$20:$M$23,0),MATCH(M11,[3]Validation!$O$18:$R$18,0)),v.IPCC.risk,2,FALSE), "")</f>
        <v>Low</v>
      </c>
      <c r="X11" s="119" t="str">
        <f>IFERROR(VLOOKUP(INDEX([3]Validation!$O$20:$R$23, MATCH($S11,[3]Validation!$M$20:$M$23,0),MATCH(N11,[3]Validation!$O$18:$R$18,0)),v.IPCC.risk,2,FALSE), "")</f>
        <v>Low</v>
      </c>
      <c r="Y11" s="119" t="str">
        <f>IFERROR(VLOOKUP(INDEX([3]Validation!$O$20:$R$23, MATCH($S11,[3]Validation!$M$20:$M$23,0),MATCH(O11,[3]Validation!$O$18:$R$18,0)),v.IPCC.risk,2,FALSE), "")</f>
        <v>Low</v>
      </c>
      <c r="Z11" s="119" t="s">
        <v>35</v>
      </c>
      <c r="AA11" s="197" t="s">
        <v>456</v>
      </c>
      <c r="AB11" s="190" t="s">
        <v>43</v>
      </c>
      <c r="AC11" s="195" t="s">
        <v>44</v>
      </c>
      <c r="AD11" s="245"/>
    </row>
    <row r="12" spans="1:30" s="246" customFormat="1" ht="69.95" hidden="1" customHeight="1" x14ac:dyDescent="0.25">
      <c r="A12" s="190" t="s">
        <v>849</v>
      </c>
      <c r="B12" s="212" t="s">
        <v>599</v>
      </c>
      <c r="C12" s="192" t="s">
        <v>28</v>
      </c>
      <c r="D12" s="192" t="s">
        <v>29</v>
      </c>
      <c r="E12" s="192" t="s">
        <v>600</v>
      </c>
      <c r="F12" s="192" t="s">
        <v>31</v>
      </c>
      <c r="G12" s="210" t="s">
        <v>850</v>
      </c>
      <c r="H12" s="193" t="s">
        <v>851</v>
      </c>
      <c r="I12" s="194" t="s">
        <v>1084</v>
      </c>
      <c r="J12" s="194"/>
      <c r="K12" s="118" t="s">
        <v>34</v>
      </c>
      <c r="L12" s="118" t="s">
        <v>35</v>
      </c>
      <c r="M12" s="118" t="s">
        <v>35</v>
      </c>
      <c r="N12" s="118" t="s">
        <v>36</v>
      </c>
      <c r="O12" s="118" t="s">
        <v>36</v>
      </c>
      <c r="P12" s="171" t="s">
        <v>852</v>
      </c>
      <c r="Q12" s="119" t="s">
        <v>36</v>
      </c>
      <c r="R12" s="119" t="s">
        <v>34</v>
      </c>
      <c r="S12" s="119" t="str">
        <f>IFERROR(VLOOKUP(INDEX([3]Validation!$O$11:$R$14, MATCH($R12,[3]Validation!$M$11:$M$14,0),MATCH($Q12,[3]Validation!$O$9:$R$9,0)),[3]Validation!$F$10:$G$25,2,FALSE), "")</f>
        <v>High</v>
      </c>
      <c r="T12" s="176"/>
      <c r="U12" s="119" t="str">
        <f>IFERROR(VLOOKUP(INDEX([3]Validation!$O$20:$R$23, MATCH($S12,[3]Validation!$M$20:$M$23,0),MATCH(K12,[3]Validation!$O$18:$R$18,0)),v.IPCC.risk,2,FALSE), "")</f>
        <v>Low</v>
      </c>
      <c r="V12" s="119" t="str">
        <f>IFERROR(VLOOKUP(INDEX([3]Validation!$O$20:$R$23, MATCH($S12,[3]Validation!$M$20:$M$23,0),MATCH(L12,[3]Validation!$O$18:$R$18,0)),v.IPCC.risk,2,FALSE), "")</f>
        <v>Moderate</v>
      </c>
      <c r="W12" s="119" t="str">
        <f>IFERROR(VLOOKUP(INDEX([3]Validation!$O$20:$R$23, MATCH($S12,[3]Validation!$M$20:$M$23,0),MATCH(M12,[3]Validation!$O$18:$R$18,0)),v.IPCC.risk,2,FALSE), "")</f>
        <v>Moderate</v>
      </c>
      <c r="X12" s="119" t="str">
        <f>IFERROR(VLOOKUP(INDEX([3]Validation!$O$20:$R$23, MATCH($S12,[3]Validation!$M$20:$M$23,0),MATCH(N12,[3]Validation!$O$18:$R$18,0)),v.IPCC.risk,2,FALSE), "")</f>
        <v>High</v>
      </c>
      <c r="Y12" s="119" t="str">
        <f>IFERROR(VLOOKUP(INDEX([3]Validation!$O$20:$R$23, MATCH($S12,[3]Validation!$M$20:$M$23,0),MATCH(O12,[3]Validation!$O$18:$R$18,0)),v.IPCC.risk,2,FALSE), "")</f>
        <v>High</v>
      </c>
      <c r="Z12" s="119" t="s">
        <v>35</v>
      </c>
      <c r="AA12" s="197" t="s">
        <v>456</v>
      </c>
      <c r="AB12" s="190" t="s">
        <v>43</v>
      </c>
      <c r="AC12" s="195"/>
      <c r="AD12" s="245"/>
    </row>
    <row r="13" spans="1:30" s="246" customFormat="1" ht="69.95" hidden="1" customHeight="1" x14ac:dyDescent="0.25">
      <c r="A13" s="190" t="s">
        <v>834</v>
      </c>
      <c r="B13" s="196" t="s">
        <v>497</v>
      </c>
      <c r="C13" s="192" t="s">
        <v>184</v>
      </c>
      <c r="D13" s="192" t="s">
        <v>29</v>
      </c>
      <c r="E13" s="192" t="s">
        <v>835</v>
      </c>
      <c r="F13" s="192" t="s">
        <v>31</v>
      </c>
      <c r="G13" s="192" t="s">
        <v>836</v>
      </c>
      <c r="H13" s="193" t="s">
        <v>367</v>
      </c>
      <c r="I13" s="195" t="s">
        <v>2091</v>
      </c>
      <c r="J13" s="195" t="s">
        <v>824</v>
      </c>
      <c r="K13" s="118" t="s">
        <v>34</v>
      </c>
      <c r="L13" s="118" t="s">
        <v>35</v>
      </c>
      <c r="M13" s="118" t="s">
        <v>35</v>
      </c>
      <c r="N13" s="118" t="s">
        <v>36</v>
      </c>
      <c r="O13" s="118" t="s">
        <v>36</v>
      </c>
      <c r="P13" s="171" t="s">
        <v>837</v>
      </c>
      <c r="Q13" s="119" t="s">
        <v>36</v>
      </c>
      <c r="R13" s="119" t="s">
        <v>34</v>
      </c>
      <c r="S13" s="119" t="str">
        <f>IFERROR(VLOOKUP(INDEX([3]Validation!$O$11:$R$14, MATCH($R13,[3]Validation!$M$11:$M$14,0),MATCH($Q13,[3]Validation!$O$9:$R$9,0)),[3]Validation!$F$10:$G$25,2,FALSE), "")</f>
        <v>High</v>
      </c>
      <c r="T13" s="176" t="s">
        <v>838</v>
      </c>
      <c r="U13" s="119" t="str">
        <f>IFERROR(VLOOKUP(INDEX([3]Validation!$O$20:$R$23, MATCH($S13,[3]Validation!$M$20:$M$23,0),MATCH(K13,[3]Validation!$O$18:$R$18,0)),v.IPCC.risk,2,FALSE), "")</f>
        <v>Low</v>
      </c>
      <c r="V13" s="119" t="str">
        <f>IFERROR(VLOOKUP(INDEX([3]Validation!$O$20:$R$23, MATCH($S13,[3]Validation!$M$20:$M$23,0),MATCH(L13,[3]Validation!$O$18:$R$18,0)),v.IPCC.risk,2,FALSE), "")</f>
        <v>Moderate</v>
      </c>
      <c r="W13" s="119" t="str">
        <f>IFERROR(VLOOKUP(INDEX([3]Validation!$O$20:$R$23, MATCH($S13,[3]Validation!$M$20:$M$23,0),MATCH(M13,[3]Validation!$O$18:$R$18,0)),v.IPCC.risk,2,FALSE), "")</f>
        <v>Moderate</v>
      </c>
      <c r="X13" s="119" t="str">
        <f>IFERROR(VLOOKUP(INDEX([3]Validation!$O$20:$R$23, MATCH($S13,[3]Validation!$M$20:$M$23,0),MATCH(N13,[3]Validation!$O$18:$R$18,0)),v.IPCC.risk,2,FALSE), "")</f>
        <v>High</v>
      </c>
      <c r="Y13" s="119" t="str">
        <f>IFERROR(VLOOKUP(INDEX([3]Validation!$O$20:$R$23, MATCH($S13,[3]Validation!$M$20:$M$23,0),MATCH(O13,[3]Validation!$O$18:$R$18,0)),v.IPCC.risk,2,FALSE), "")</f>
        <v>High</v>
      </c>
      <c r="Z13" s="119" t="s">
        <v>35</v>
      </c>
      <c r="AA13" s="197" t="s">
        <v>456</v>
      </c>
      <c r="AB13" s="190" t="s">
        <v>43</v>
      </c>
      <c r="AC13" s="195" t="s">
        <v>839</v>
      </c>
      <c r="AD13" s="245"/>
    </row>
    <row r="14" spans="1:30" s="246" customFormat="1" ht="69.95" hidden="1" customHeight="1" x14ac:dyDescent="0.25">
      <c r="A14" s="190" t="s">
        <v>201</v>
      </c>
      <c r="B14" s="212" t="s">
        <v>202</v>
      </c>
      <c r="C14" s="192" t="s">
        <v>28</v>
      </c>
      <c r="D14" s="192" t="s">
        <v>29</v>
      </c>
      <c r="E14" s="192" t="s">
        <v>203</v>
      </c>
      <c r="F14" s="192" t="s">
        <v>31</v>
      </c>
      <c r="G14" s="210" t="s">
        <v>204</v>
      </c>
      <c r="H14" s="193" t="s">
        <v>80</v>
      </c>
      <c r="I14" s="194" t="s">
        <v>2074</v>
      </c>
      <c r="J14" s="194"/>
      <c r="K14" s="118" t="s">
        <v>34</v>
      </c>
      <c r="L14" s="118" t="s">
        <v>35</v>
      </c>
      <c r="M14" s="118" t="s">
        <v>35</v>
      </c>
      <c r="N14" s="118" t="s">
        <v>36</v>
      </c>
      <c r="O14" s="118" t="s">
        <v>36</v>
      </c>
      <c r="P14" s="171" t="s">
        <v>205</v>
      </c>
      <c r="Q14" s="119" t="s">
        <v>37</v>
      </c>
      <c r="R14" s="119" t="s">
        <v>34</v>
      </c>
      <c r="S14" s="119" t="str">
        <f>IFERROR(VLOOKUP(INDEX([3]Validation!$O$11:$R$14, MATCH($R14,[3]Validation!$M$11:$M$14,0),MATCH($Q14,[3]Validation!$O$9:$R$9,0)),[3]Validation!$F$10:$G$25,2,FALSE), "")</f>
        <v>Extreme</v>
      </c>
      <c r="T14" s="176" t="s">
        <v>206</v>
      </c>
      <c r="U14" s="119" t="str">
        <f>IFERROR(VLOOKUP(INDEX([3]Validation!$O$20:$R$23, MATCH($S14,[3]Validation!$M$20:$M$23,0),MATCH(K14,[3]Validation!$O$18:$R$18,0)),v.IPCC.risk,2,FALSE), "")</f>
        <v>Moderate</v>
      </c>
      <c r="V14" s="119" t="str">
        <f>IFERROR(VLOOKUP(INDEX([3]Validation!$O$20:$R$23, MATCH($S14,[3]Validation!$M$20:$M$23,0),MATCH(L14,[3]Validation!$O$18:$R$18,0)),v.IPCC.risk,2,FALSE), "")</f>
        <v>High</v>
      </c>
      <c r="W14" s="119" t="str">
        <f>IFERROR(VLOOKUP(INDEX([3]Validation!$O$20:$R$23, MATCH($S14,[3]Validation!$M$20:$M$23,0),MATCH(M14,[3]Validation!$O$18:$R$18,0)),v.IPCC.risk,2,FALSE), "")</f>
        <v>High</v>
      </c>
      <c r="X14" s="119" t="str">
        <f>IFERROR(VLOOKUP(INDEX([3]Validation!$O$20:$R$23, MATCH($S14,[3]Validation!$M$20:$M$23,0),MATCH(N14,[3]Validation!$O$18:$R$18,0)),v.IPCC.risk,2,FALSE), "")</f>
        <v>Extreme</v>
      </c>
      <c r="Y14" s="119" t="str">
        <f>IFERROR(VLOOKUP(INDEX([3]Validation!$O$20:$R$23, MATCH($S14,[3]Validation!$M$20:$M$23,0),MATCH(O14,[3]Validation!$O$18:$R$18,0)),v.IPCC.risk,2,FALSE), "")</f>
        <v>Extreme</v>
      </c>
      <c r="Z14" s="119" t="s">
        <v>84</v>
      </c>
      <c r="AA14" s="197" t="s">
        <v>207</v>
      </c>
      <c r="AB14" s="190" t="s">
        <v>65</v>
      </c>
      <c r="AC14" s="195" t="s">
        <v>208</v>
      </c>
      <c r="AD14" s="245"/>
    </row>
    <row r="15" spans="1:30" s="246" customFormat="1" ht="69.95" hidden="1" customHeight="1" x14ac:dyDescent="0.25">
      <c r="A15" s="190" t="s">
        <v>607</v>
      </c>
      <c r="B15" s="212" t="s">
        <v>210</v>
      </c>
      <c r="C15" s="192" t="s">
        <v>28</v>
      </c>
      <c r="D15" s="192" t="s">
        <v>29</v>
      </c>
      <c r="E15" s="192" t="s">
        <v>212</v>
      </c>
      <c r="F15" s="192" t="s">
        <v>49</v>
      </c>
      <c r="G15" s="210" t="s">
        <v>608</v>
      </c>
      <c r="H15" s="193" t="s">
        <v>609</v>
      </c>
      <c r="I15" s="194" t="s">
        <v>2073</v>
      </c>
      <c r="J15" s="194"/>
      <c r="K15" s="118" t="s">
        <v>34</v>
      </c>
      <c r="L15" s="118" t="s">
        <v>35</v>
      </c>
      <c r="M15" s="118" t="s">
        <v>35</v>
      </c>
      <c r="N15" s="118" t="s">
        <v>36</v>
      </c>
      <c r="O15" s="118" t="s">
        <v>36</v>
      </c>
      <c r="P15" s="166" t="s">
        <v>610</v>
      </c>
      <c r="Q15" s="119" t="s">
        <v>36</v>
      </c>
      <c r="R15" s="119" t="s">
        <v>34</v>
      </c>
      <c r="S15" s="119" t="str">
        <f>IFERROR(VLOOKUP(INDEX([3]Validation!$O$11:$R$14, MATCH($R15,[3]Validation!$M$11:$M$14,0),MATCH($Q15,[3]Validation!$O$9:$R$9,0)),[3]Validation!$F$10:$G$25,2,FALSE), "")</f>
        <v>High</v>
      </c>
      <c r="T15" s="176" t="s">
        <v>611</v>
      </c>
      <c r="U15" s="119" t="str">
        <f>IFERROR(VLOOKUP(INDEX([3]Validation!$O$20:$R$23, MATCH($S15,[3]Validation!$M$20:$M$23,0),MATCH(K15,[3]Validation!$O$18:$R$18,0)),v.IPCC.risk,2,FALSE), "")</f>
        <v>Low</v>
      </c>
      <c r="V15" s="119" t="str">
        <f>IFERROR(VLOOKUP(INDEX([3]Validation!$O$20:$R$23, MATCH($S15,[3]Validation!$M$20:$M$23,0),MATCH(L15,[3]Validation!$O$18:$R$18,0)),v.IPCC.risk,2,FALSE), "")</f>
        <v>Moderate</v>
      </c>
      <c r="W15" s="119" t="str">
        <f>IFERROR(VLOOKUP(INDEX([3]Validation!$O$20:$R$23, MATCH($S15,[3]Validation!$M$20:$M$23,0),MATCH(M15,[3]Validation!$O$18:$R$18,0)),v.IPCC.risk,2,FALSE), "")</f>
        <v>Moderate</v>
      </c>
      <c r="X15" s="119" t="str">
        <f>IFERROR(VLOOKUP(INDEX([3]Validation!$O$20:$R$23, MATCH($S15,[3]Validation!$M$20:$M$23,0),MATCH(N15,[3]Validation!$O$18:$R$18,0)),v.IPCC.risk,2,FALSE), "")</f>
        <v>High</v>
      </c>
      <c r="Y15" s="119" t="str">
        <f>IFERROR(VLOOKUP(INDEX([3]Validation!$O$20:$R$23, MATCH($S15,[3]Validation!$M$20:$M$23,0),MATCH(O15,[3]Validation!$O$18:$R$18,0)),v.IPCC.risk,2,FALSE), "")</f>
        <v>High</v>
      </c>
      <c r="Z15" s="119" t="s">
        <v>84</v>
      </c>
      <c r="AA15" s="197" t="s">
        <v>612</v>
      </c>
      <c r="AB15" s="190" t="s">
        <v>65</v>
      </c>
      <c r="AC15" s="195" t="s">
        <v>613</v>
      </c>
      <c r="AD15" s="245"/>
    </row>
    <row r="16" spans="1:30" s="246" customFormat="1" ht="69.95" hidden="1" customHeight="1" x14ac:dyDescent="0.25">
      <c r="A16" s="190" t="s">
        <v>614</v>
      </c>
      <c r="B16" s="211" t="s">
        <v>615</v>
      </c>
      <c r="C16" s="192" t="s">
        <v>28</v>
      </c>
      <c r="D16" s="192" t="s">
        <v>29</v>
      </c>
      <c r="E16" s="192" t="s">
        <v>616</v>
      </c>
      <c r="F16" s="192" t="s">
        <v>31</v>
      </c>
      <c r="G16" s="210" t="s">
        <v>617</v>
      </c>
      <c r="H16" s="193" t="s">
        <v>618</v>
      </c>
      <c r="I16" s="324" t="s">
        <v>2089</v>
      </c>
      <c r="J16" s="194"/>
      <c r="K16" s="118" t="s">
        <v>34</v>
      </c>
      <c r="L16" s="118" t="s">
        <v>35</v>
      </c>
      <c r="M16" s="118" t="s">
        <v>35</v>
      </c>
      <c r="N16" s="118" t="s">
        <v>36</v>
      </c>
      <c r="O16" s="118" t="s">
        <v>36</v>
      </c>
      <c r="P16" s="171" t="s">
        <v>619</v>
      </c>
      <c r="Q16" s="119" t="s">
        <v>36</v>
      </c>
      <c r="R16" s="119" t="s">
        <v>34</v>
      </c>
      <c r="S16" s="119" t="str">
        <f>IFERROR(VLOOKUP(INDEX([3]Validation!$O$11:$R$14, MATCH($R16,[3]Validation!$M$11:$M$14,0),MATCH($Q16,[3]Validation!$O$9:$R$9,0)),[3]Validation!$F$10:$G$25,2,FALSE), "")</f>
        <v>High</v>
      </c>
      <c r="T16" s="176" t="s">
        <v>620</v>
      </c>
      <c r="U16" s="119" t="str">
        <f>IFERROR(VLOOKUP(INDEX([3]Validation!$O$20:$R$23, MATCH($S16,[3]Validation!$M$20:$M$23,0),MATCH(K16,[3]Validation!$O$18:$R$18,0)),v.IPCC.risk,2,FALSE), "")</f>
        <v>Low</v>
      </c>
      <c r="V16" s="119" t="str">
        <f>IFERROR(VLOOKUP(INDEX([3]Validation!$O$20:$R$23, MATCH($S16,[3]Validation!$M$20:$M$23,0),MATCH(L16,[3]Validation!$O$18:$R$18,0)),v.IPCC.risk,2,FALSE), "")</f>
        <v>Moderate</v>
      </c>
      <c r="W16" s="119" t="str">
        <f>IFERROR(VLOOKUP(INDEX([3]Validation!$O$20:$R$23, MATCH($S16,[3]Validation!$M$20:$M$23,0),MATCH(M16,[3]Validation!$O$18:$R$18,0)),v.IPCC.risk,2,FALSE), "")</f>
        <v>Moderate</v>
      </c>
      <c r="X16" s="119" t="str">
        <f>IFERROR(VLOOKUP(INDEX([3]Validation!$O$20:$R$23, MATCH($S16,[3]Validation!$M$20:$M$23,0),MATCH(N16,[3]Validation!$O$18:$R$18,0)),v.IPCC.risk,2,FALSE), "")</f>
        <v>High</v>
      </c>
      <c r="Y16" s="119" t="str">
        <f>IFERROR(VLOOKUP(INDEX([3]Validation!$O$20:$R$23, MATCH($S16,[3]Validation!$M$20:$M$23,0),MATCH(O16,[3]Validation!$O$18:$R$18,0)),v.IPCC.risk,2,FALSE), "")</f>
        <v>High</v>
      </c>
      <c r="Z16" s="119" t="s">
        <v>84</v>
      </c>
      <c r="AA16" s="197" t="s">
        <v>621</v>
      </c>
      <c r="AB16" s="190" t="s">
        <v>43</v>
      </c>
      <c r="AC16" s="195" t="s">
        <v>417</v>
      </c>
      <c r="AD16" s="245"/>
    </row>
    <row r="17" spans="1:30" s="246" customFormat="1" ht="69.95" hidden="1" customHeight="1" x14ac:dyDescent="0.25">
      <c r="A17" s="190" t="s">
        <v>289</v>
      </c>
      <c r="B17" s="212" t="s">
        <v>290</v>
      </c>
      <c r="C17" s="192" t="s">
        <v>28</v>
      </c>
      <c r="D17" s="192" t="s">
        <v>29</v>
      </c>
      <c r="E17" s="192" t="s">
        <v>212</v>
      </c>
      <c r="F17" s="192" t="s">
        <v>31</v>
      </c>
      <c r="G17" s="210" t="s">
        <v>291</v>
      </c>
      <c r="H17" s="193" t="s">
        <v>110</v>
      </c>
      <c r="I17" s="194"/>
      <c r="J17" s="194" t="s">
        <v>292</v>
      </c>
      <c r="K17" s="118" t="s">
        <v>34</v>
      </c>
      <c r="L17" s="118" t="s">
        <v>35</v>
      </c>
      <c r="M17" s="118" t="s">
        <v>35</v>
      </c>
      <c r="N17" s="118" t="s">
        <v>35</v>
      </c>
      <c r="O17" s="118" t="s">
        <v>37</v>
      </c>
      <c r="P17" s="171" t="s">
        <v>293</v>
      </c>
      <c r="Q17" s="119" t="s">
        <v>37</v>
      </c>
      <c r="R17" s="119" t="s">
        <v>39</v>
      </c>
      <c r="S17" s="119" t="str">
        <f>IFERROR(VLOOKUP(INDEX([3]Validation!$O$11:$R$14, MATCH($R17,[3]Validation!$M$11:$M$14,0),MATCH($Q17,[3]Validation!$O$9:$R$9,0)),[3]Validation!$F$10:$G$25,2,FALSE), "")</f>
        <v>Extreme</v>
      </c>
      <c r="T17" s="176" t="s">
        <v>294</v>
      </c>
      <c r="U17" s="119" t="str">
        <f>IFERROR(VLOOKUP(INDEX([3]Validation!$O$20:$R$23, MATCH($S17,[3]Validation!$M$20:$M$23,0),MATCH(K17,[3]Validation!$O$18:$R$18,0)),v.IPCC.risk,2,FALSE), "")</f>
        <v>Moderate</v>
      </c>
      <c r="V17" s="119" t="str">
        <f>IFERROR(VLOOKUP(INDEX([3]Validation!$O$20:$R$23, MATCH($S17,[3]Validation!$M$20:$M$23,0),MATCH(L17,[3]Validation!$O$18:$R$18,0)),v.IPCC.risk,2,FALSE), "")</f>
        <v>High</v>
      </c>
      <c r="W17" s="119" t="str">
        <f>IFERROR(VLOOKUP(INDEX([3]Validation!$O$20:$R$23, MATCH($S17,[3]Validation!$M$20:$M$23,0),MATCH(M17,[3]Validation!$O$18:$R$18,0)),v.IPCC.risk,2,FALSE), "")</f>
        <v>High</v>
      </c>
      <c r="X17" s="119" t="str">
        <f>IFERROR(VLOOKUP(INDEX([3]Validation!$O$20:$R$23, MATCH($S17,[3]Validation!$M$20:$M$23,0),MATCH(N17,[3]Validation!$O$18:$R$18,0)),v.IPCC.risk,2,FALSE), "")</f>
        <v>High</v>
      </c>
      <c r="Y17" s="119" t="str">
        <f>IFERROR(VLOOKUP(INDEX([3]Validation!$O$20:$R$23, MATCH($S17,[3]Validation!$M$20:$M$23,0),MATCH(O17,[3]Validation!$O$18:$R$18,0)),v.IPCC.risk,2,FALSE), "")</f>
        <v>Extreme</v>
      </c>
      <c r="Z17" s="119" t="s">
        <v>84</v>
      </c>
      <c r="AA17" s="197" t="s">
        <v>295</v>
      </c>
      <c r="AB17" s="190" t="s">
        <v>65</v>
      </c>
      <c r="AC17" s="195" t="s">
        <v>296</v>
      </c>
      <c r="AD17" s="245"/>
    </row>
    <row r="18" spans="1:30" s="246" customFormat="1" ht="69.95" hidden="1" customHeight="1" x14ac:dyDescent="0.25">
      <c r="A18" s="190" t="s">
        <v>391</v>
      </c>
      <c r="B18" s="323" t="s">
        <v>392</v>
      </c>
      <c r="C18" s="192" t="s">
        <v>28</v>
      </c>
      <c r="D18" s="192" t="s">
        <v>29</v>
      </c>
      <c r="E18" s="192" t="s">
        <v>351</v>
      </c>
      <c r="F18" s="192" t="s">
        <v>49</v>
      </c>
      <c r="G18" s="210" t="s">
        <v>393</v>
      </c>
      <c r="H18" s="193" t="s">
        <v>214</v>
      </c>
      <c r="I18" s="194"/>
      <c r="J18" s="194"/>
      <c r="K18" s="118" t="s">
        <v>34</v>
      </c>
      <c r="L18" s="118" t="s">
        <v>35</v>
      </c>
      <c r="M18" s="118" t="s">
        <v>35</v>
      </c>
      <c r="N18" s="118" t="s">
        <v>36</v>
      </c>
      <c r="O18" s="118" t="s">
        <v>37</v>
      </c>
      <c r="P18" s="171" t="s">
        <v>394</v>
      </c>
      <c r="Q18" s="119" t="s">
        <v>36</v>
      </c>
      <c r="R18" s="119" t="s">
        <v>34</v>
      </c>
      <c r="S18" s="119" t="str">
        <f>IFERROR(VLOOKUP(INDEX([3]Validation!$O$11:$R$14, MATCH($R18,[3]Validation!$M$11:$M$14,0),MATCH($Q18,[3]Validation!$O$9:$R$9,0)),[3]Validation!$F$10:$G$25,2,FALSE), "")</f>
        <v>High</v>
      </c>
      <c r="T18" s="176" t="s">
        <v>395</v>
      </c>
      <c r="U18" s="119" t="str">
        <f>IFERROR(VLOOKUP(INDEX([3]Validation!$O$20:$R$23, MATCH($S18,[3]Validation!$M$20:$M$23,0),MATCH(K18,[3]Validation!$O$18:$R$18,0)),v.IPCC.risk,2,FALSE), "")</f>
        <v>Low</v>
      </c>
      <c r="V18" s="119" t="str">
        <f>IFERROR(VLOOKUP(INDEX([3]Validation!$O$20:$R$23, MATCH($S18,[3]Validation!$M$20:$M$23,0),MATCH(L18,[3]Validation!$O$18:$R$18,0)),v.IPCC.risk,2,FALSE), "")</f>
        <v>Moderate</v>
      </c>
      <c r="W18" s="119" t="str">
        <f>IFERROR(VLOOKUP(INDEX([3]Validation!$O$20:$R$23, MATCH($S18,[3]Validation!$M$20:$M$23,0),MATCH(M18,[3]Validation!$O$18:$R$18,0)),v.IPCC.risk,2,FALSE), "")</f>
        <v>Moderate</v>
      </c>
      <c r="X18" s="119" t="str">
        <f>IFERROR(VLOOKUP(INDEX([3]Validation!$O$20:$R$23, MATCH($S18,[3]Validation!$M$20:$M$23,0),MATCH(N18,[3]Validation!$O$18:$R$18,0)),v.IPCC.risk,2,FALSE), "")</f>
        <v>High</v>
      </c>
      <c r="Y18" s="119" t="str">
        <f>IFERROR(VLOOKUP(INDEX([3]Validation!$O$20:$R$23, MATCH($S18,[3]Validation!$M$20:$M$23,0),MATCH(O18,[3]Validation!$O$18:$R$18,0)),v.IPCC.risk,2,FALSE), "")</f>
        <v>Extreme</v>
      </c>
      <c r="Z18" s="119" t="s">
        <v>84</v>
      </c>
      <c r="AA18" s="197" t="s">
        <v>396</v>
      </c>
      <c r="AB18" s="190" t="s">
        <v>43</v>
      </c>
      <c r="AC18" s="195" t="s">
        <v>44</v>
      </c>
      <c r="AD18" s="245"/>
    </row>
    <row r="19" spans="1:30" s="246" customFormat="1" ht="69.95" hidden="1" customHeight="1" x14ac:dyDescent="0.25">
      <c r="A19" s="190" t="s">
        <v>26</v>
      </c>
      <c r="B19" s="191" t="s">
        <v>27</v>
      </c>
      <c r="C19" s="192" t="s">
        <v>28</v>
      </c>
      <c r="D19" s="192" t="s">
        <v>29</v>
      </c>
      <c r="E19" s="192" t="s">
        <v>30</v>
      </c>
      <c r="F19" s="192" t="s">
        <v>31</v>
      </c>
      <c r="G19" s="210" t="s">
        <v>32</v>
      </c>
      <c r="H19" s="193" t="s">
        <v>33</v>
      </c>
      <c r="I19" s="194"/>
      <c r="J19" s="194"/>
      <c r="K19" s="118" t="s">
        <v>34</v>
      </c>
      <c r="L19" s="118" t="s">
        <v>35</v>
      </c>
      <c r="M19" s="118" t="s">
        <v>36</v>
      </c>
      <c r="N19" s="118" t="s">
        <v>36</v>
      </c>
      <c r="O19" s="118" t="s">
        <v>37</v>
      </c>
      <c r="P19" s="171" t="s">
        <v>38</v>
      </c>
      <c r="Q19" s="119" t="s">
        <v>37</v>
      </c>
      <c r="R19" s="119" t="s">
        <v>39</v>
      </c>
      <c r="S19" s="119" t="str">
        <f>IFERROR(VLOOKUP(INDEX([3]Validation!$O$11:$R$14, MATCH($R19,[3]Validation!$M$11:$M$14,0),MATCH($Q19,[3]Validation!$O$9:$R$9,0)),[3]Validation!$F$10:$G$25,2,FALSE), "")</f>
        <v>Extreme</v>
      </c>
      <c r="T19" s="176" t="s">
        <v>40</v>
      </c>
      <c r="U19" s="119" t="str">
        <f>IFERROR(VLOOKUP(INDEX([3]Validation!$O$20:$R$23, MATCH($S19,[3]Validation!$M$20:$M$23,0),MATCH(K19,[3]Validation!$O$18:$R$18,0)),v.IPCC.risk,2,FALSE), "")</f>
        <v>Moderate</v>
      </c>
      <c r="V19" s="119" t="str">
        <f>IFERROR(VLOOKUP(INDEX([3]Validation!$O$20:$R$23, MATCH($S19,[3]Validation!$M$20:$M$23,0),MATCH(L19,[3]Validation!$O$18:$R$18,0)),v.IPCC.risk,2,FALSE), "")</f>
        <v>High</v>
      </c>
      <c r="W19" s="119" t="str">
        <f>IFERROR(VLOOKUP(INDEX([3]Validation!$O$20:$R$23, MATCH($S19,[3]Validation!$M$20:$M$23,0),MATCH(M19,[3]Validation!$O$18:$R$18,0)),v.IPCC.risk,2,FALSE), "")</f>
        <v>Extreme</v>
      </c>
      <c r="X19" s="119" t="str">
        <f>IFERROR(VLOOKUP(INDEX([3]Validation!$O$20:$R$23, MATCH($S19,[3]Validation!$M$20:$M$23,0),MATCH(N19,[3]Validation!$O$18:$R$18,0)),v.IPCC.risk,2,FALSE), "")</f>
        <v>Extreme</v>
      </c>
      <c r="Y19" s="119" t="str">
        <f>IFERROR(VLOOKUP(INDEX([3]Validation!$O$20:$R$23, MATCH($S19,[3]Validation!$M$20:$M$23,0),MATCH(O19,[3]Validation!$O$18:$R$18,0)),v.IPCC.risk,2,FALSE), "")</f>
        <v>Extreme</v>
      </c>
      <c r="Z19" s="119" t="s">
        <v>41</v>
      </c>
      <c r="AA19" s="197" t="s">
        <v>42</v>
      </c>
      <c r="AB19" s="190" t="s">
        <v>43</v>
      </c>
      <c r="AC19" s="195" t="s">
        <v>44</v>
      </c>
      <c r="AD19" s="245"/>
    </row>
    <row r="20" spans="1:30" s="246" customFormat="1" ht="69.95" hidden="1" customHeight="1" x14ac:dyDescent="0.25">
      <c r="A20" s="190" t="s">
        <v>344</v>
      </c>
      <c r="B20" s="191" t="s">
        <v>174</v>
      </c>
      <c r="C20" s="192" t="s">
        <v>28</v>
      </c>
      <c r="D20" s="192" t="s">
        <v>29</v>
      </c>
      <c r="E20" s="192" t="s">
        <v>175</v>
      </c>
      <c r="F20" s="192" t="s">
        <v>49</v>
      </c>
      <c r="G20" s="210" t="s">
        <v>345</v>
      </c>
      <c r="H20" s="193" t="s">
        <v>346</v>
      </c>
      <c r="I20" s="194"/>
      <c r="J20" s="194"/>
      <c r="K20" s="118" t="s">
        <v>34</v>
      </c>
      <c r="L20" s="118" t="s">
        <v>35</v>
      </c>
      <c r="M20" s="118" t="s">
        <v>35</v>
      </c>
      <c r="N20" s="118" t="s">
        <v>36</v>
      </c>
      <c r="O20" s="118" t="s">
        <v>37</v>
      </c>
      <c r="P20" s="171"/>
      <c r="Q20" s="119" t="s">
        <v>36</v>
      </c>
      <c r="R20" s="119" t="s">
        <v>34</v>
      </c>
      <c r="S20" s="119" t="str">
        <f>IFERROR(VLOOKUP(INDEX([3]Validation!$O$11:$R$14, MATCH($R20,[3]Validation!$M$11:$M$14,0),MATCH($Q20,[3]Validation!$O$9:$R$9,0)),[3]Validation!$F$10:$G$25,2,FALSE), "")</f>
        <v>High</v>
      </c>
      <c r="T20" s="176" t="s">
        <v>347</v>
      </c>
      <c r="U20" s="119" t="str">
        <f>IFERROR(VLOOKUP(INDEX([3]Validation!$O$20:$R$23, MATCH($S20,[3]Validation!$M$20:$M$23,0),MATCH(K20,[3]Validation!$O$18:$R$18,0)),v.IPCC.risk,2,FALSE), "")</f>
        <v>Low</v>
      </c>
      <c r="V20" s="119" t="str">
        <f>IFERROR(VLOOKUP(INDEX([3]Validation!$O$20:$R$23, MATCH($S20,[3]Validation!$M$20:$M$23,0),MATCH(L20,[3]Validation!$O$18:$R$18,0)),v.IPCC.risk,2,FALSE), "")</f>
        <v>Moderate</v>
      </c>
      <c r="W20" s="119" t="str">
        <f>IFERROR(VLOOKUP(INDEX([3]Validation!$O$20:$R$23, MATCH($S20,[3]Validation!$M$20:$M$23,0),MATCH(M20,[3]Validation!$O$18:$R$18,0)),v.IPCC.risk,2,FALSE), "")</f>
        <v>Moderate</v>
      </c>
      <c r="X20" s="119" t="str">
        <f>IFERROR(VLOOKUP(INDEX([3]Validation!$O$20:$R$23, MATCH($S20,[3]Validation!$M$20:$M$23,0),MATCH(N20,[3]Validation!$O$18:$R$18,0)),v.IPCC.risk,2,FALSE), "")</f>
        <v>High</v>
      </c>
      <c r="Y20" s="119" t="str">
        <f>IFERROR(VLOOKUP(INDEX([3]Validation!$O$20:$R$23, MATCH($S20,[3]Validation!$M$20:$M$23,0),MATCH(O20,[3]Validation!$O$18:$R$18,0)),v.IPCC.risk,2,FALSE), "")</f>
        <v>Extreme</v>
      </c>
      <c r="Z20" s="119" t="s">
        <v>84</v>
      </c>
      <c r="AA20" s="197" t="s">
        <v>348</v>
      </c>
      <c r="AB20" s="190" t="s">
        <v>43</v>
      </c>
      <c r="AC20" s="195" t="s">
        <v>44</v>
      </c>
      <c r="AD20" s="245"/>
    </row>
    <row r="21" spans="1:30" s="246" customFormat="1" ht="69.95" hidden="1" customHeight="1" x14ac:dyDescent="0.25">
      <c r="A21" s="190" t="s">
        <v>516</v>
      </c>
      <c r="B21" s="211" t="s">
        <v>517</v>
      </c>
      <c r="C21" s="192" t="s">
        <v>116</v>
      </c>
      <c r="D21" s="192" t="s">
        <v>29</v>
      </c>
      <c r="E21" s="192" t="s">
        <v>185</v>
      </c>
      <c r="F21" s="192" t="s">
        <v>31</v>
      </c>
      <c r="G21" s="210" t="s">
        <v>518</v>
      </c>
      <c r="H21" s="193" t="s">
        <v>519</v>
      </c>
      <c r="I21" s="195" t="s">
        <v>2085</v>
      </c>
      <c r="J21" s="195" t="s">
        <v>520</v>
      </c>
      <c r="K21" s="93" t="s">
        <v>36</v>
      </c>
      <c r="L21" s="93" t="s">
        <v>36</v>
      </c>
      <c r="M21" s="93" t="s">
        <v>36</v>
      </c>
      <c r="N21" s="93" t="s">
        <v>36</v>
      </c>
      <c r="O21" s="93" t="s">
        <v>36</v>
      </c>
      <c r="P21" s="171" t="s">
        <v>521</v>
      </c>
      <c r="Q21" s="119" t="s">
        <v>36</v>
      </c>
      <c r="R21" s="119" t="s">
        <v>34</v>
      </c>
      <c r="S21" s="8" t="str">
        <f>IFERROR(VLOOKUP(INDEX([3]Validation!$O$11:$R$14, MATCH($R21,[3]Validation!$M$11:$M$14,0),MATCH($Q21,[3]Validation!$O$9:$R$9,0)),[3]Validation!$F$10:$G$25,2,FALSE), "")</f>
        <v>High</v>
      </c>
      <c r="T21" s="177" t="s">
        <v>522</v>
      </c>
      <c r="U21" s="8" t="str">
        <f>IFERROR(VLOOKUP(INDEX([3]Validation!$O$20:$R$23, MATCH($S21,[3]Validation!$M$20:$M$23,0),MATCH(K21,[3]Validation!$O$18:$R$18,0)),v.IPCC.risk,2,FALSE), "")</f>
        <v>High</v>
      </c>
      <c r="V21" s="8" t="str">
        <f>IFERROR(VLOOKUP(INDEX([3]Validation!$O$20:$R$23, MATCH($S21,[3]Validation!$M$20:$M$23,0),MATCH(L21,[3]Validation!$O$18:$R$18,0)),v.IPCC.risk,2,FALSE), "")</f>
        <v>High</v>
      </c>
      <c r="W21" s="8" t="str">
        <f>IFERROR(VLOOKUP(INDEX([3]Validation!$O$20:$R$23, MATCH($S21,[3]Validation!$M$20:$M$23,0),MATCH(M21,[3]Validation!$O$18:$R$18,0)),v.IPCC.risk,2,FALSE), "")</f>
        <v>High</v>
      </c>
      <c r="X21" s="8" t="str">
        <f>IFERROR(VLOOKUP(INDEX([3]Validation!$O$20:$R$23, MATCH($S21,[3]Validation!$M$20:$M$23,0),MATCH(N21,[3]Validation!$O$18:$R$18,0)),v.IPCC.risk,2,FALSE), "")</f>
        <v>High</v>
      </c>
      <c r="Y21" s="8" t="str">
        <f>IFERROR(VLOOKUP(INDEX([3]Validation!$O$20:$R$23, MATCH($S21,[3]Validation!$M$20:$M$23,0),MATCH(O21,[3]Validation!$O$18:$R$18,0)),v.IPCC.risk,2,FALSE), "")</f>
        <v>High</v>
      </c>
      <c r="Z21" s="119" t="s">
        <v>84</v>
      </c>
      <c r="AA21" s="197" t="s">
        <v>523</v>
      </c>
      <c r="AB21" s="190" t="s">
        <v>43</v>
      </c>
      <c r="AC21" s="195" t="s">
        <v>282</v>
      </c>
      <c r="AD21" s="245"/>
    </row>
    <row r="22" spans="1:30" ht="69.95" hidden="1" customHeight="1" x14ac:dyDescent="0.25">
      <c r="A22" s="190" t="s">
        <v>283</v>
      </c>
      <c r="B22" s="211" t="s">
        <v>284</v>
      </c>
      <c r="C22" s="192" t="s">
        <v>116</v>
      </c>
      <c r="D22" s="192" t="s">
        <v>29</v>
      </c>
      <c r="E22" s="192" t="s">
        <v>185</v>
      </c>
      <c r="F22" s="192" t="s">
        <v>31</v>
      </c>
      <c r="G22" s="210" t="s">
        <v>285</v>
      </c>
      <c r="H22" s="193" t="s">
        <v>187</v>
      </c>
      <c r="I22" s="195" t="s">
        <v>2077</v>
      </c>
      <c r="J22" s="195" t="s">
        <v>188</v>
      </c>
      <c r="K22" s="93" t="s">
        <v>35</v>
      </c>
      <c r="L22" s="93" t="s">
        <v>36</v>
      </c>
      <c r="M22" s="93" t="s">
        <v>36</v>
      </c>
      <c r="N22" s="93" t="s">
        <v>36</v>
      </c>
      <c r="O22" s="93" t="s">
        <v>37</v>
      </c>
      <c r="P22" s="171" t="s">
        <v>286</v>
      </c>
      <c r="Q22" s="5" t="s">
        <v>278</v>
      </c>
      <c r="R22" s="7" t="s">
        <v>34</v>
      </c>
      <c r="S22" s="8" t="str">
        <f>IFERROR(VLOOKUP(INDEX([3]Validation!$O$11:$R$14, MATCH($R22,[3]Validation!$M$11:$M$14,0),MATCH($Q22,[3]Validation!$O$9:$R$9,0)),[3]Validation!$F$10:$G$25,2,FALSE), "")</f>
        <v>High</v>
      </c>
      <c r="T22" s="177" t="s">
        <v>287</v>
      </c>
      <c r="U22" s="8" t="str">
        <f>IFERROR(VLOOKUP(INDEX([3]Validation!$O$20:$R$23, MATCH($S22,[3]Validation!$M$20:$M$23,0),MATCH(K22,[3]Validation!$O$18:$R$18,0)),v.IPCC.risk,2,FALSE), "")</f>
        <v>Moderate</v>
      </c>
      <c r="V22" s="8" t="str">
        <f>IFERROR(VLOOKUP(INDEX([3]Validation!$O$20:$R$23, MATCH($S22,[3]Validation!$M$20:$M$23,0),MATCH(L22,[3]Validation!$O$18:$R$18,0)),v.IPCC.risk,2,FALSE), "")</f>
        <v>High</v>
      </c>
      <c r="W22" s="8" t="str">
        <f>IFERROR(VLOOKUP(INDEX([3]Validation!$O$20:$R$23, MATCH($S22,[3]Validation!$M$20:$M$23,0),MATCH(M22,[3]Validation!$O$18:$R$18,0)),v.IPCC.risk,2,FALSE), "")</f>
        <v>High</v>
      </c>
      <c r="X22" s="8" t="str">
        <f>IFERROR(VLOOKUP(INDEX([3]Validation!$O$20:$R$23, MATCH($S22,[3]Validation!$M$20:$M$23,0),MATCH(N22,[3]Validation!$O$18:$R$18,0)),v.IPCC.risk,2,FALSE), "")</f>
        <v>High</v>
      </c>
      <c r="Y22" s="8" t="str">
        <f>IFERROR(VLOOKUP(INDEX([3]Validation!$O$20:$R$23, MATCH($S22,[3]Validation!$M$20:$M$23,0),MATCH(O22,[3]Validation!$O$18:$R$18,0)),v.IPCC.risk,2,FALSE), "")</f>
        <v>Extreme</v>
      </c>
      <c r="Z22" s="8" t="s">
        <v>84</v>
      </c>
      <c r="AA22" s="197" t="s">
        <v>288</v>
      </c>
      <c r="AB22" s="190" t="s">
        <v>65</v>
      </c>
      <c r="AC22" s="195" t="s">
        <v>86</v>
      </c>
      <c r="AD22" s="216"/>
    </row>
    <row r="23" spans="1:30" ht="69.95" hidden="1" customHeight="1" x14ac:dyDescent="0.25">
      <c r="A23" s="190" t="s">
        <v>244</v>
      </c>
      <c r="B23" s="211" t="s">
        <v>245</v>
      </c>
      <c r="C23" s="192" t="s">
        <v>116</v>
      </c>
      <c r="D23" s="192" t="s">
        <v>29</v>
      </c>
      <c r="E23" s="192" t="s">
        <v>185</v>
      </c>
      <c r="F23" s="192" t="s">
        <v>31</v>
      </c>
      <c r="G23" s="210" t="s">
        <v>246</v>
      </c>
      <c r="H23" s="193" t="s">
        <v>187</v>
      </c>
      <c r="I23" s="195" t="s">
        <v>2071</v>
      </c>
      <c r="J23" s="195" t="s">
        <v>188</v>
      </c>
      <c r="K23" s="93" t="s">
        <v>35</v>
      </c>
      <c r="L23" s="93" t="s">
        <v>36</v>
      </c>
      <c r="M23" s="93" t="s">
        <v>36</v>
      </c>
      <c r="N23" s="93" t="s">
        <v>37</v>
      </c>
      <c r="O23" s="93" t="s">
        <v>37</v>
      </c>
      <c r="P23" s="171" t="s">
        <v>189</v>
      </c>
      <c r="Q23" s="5" t="s">
        <v>36</v>
      </c>
      <c r="R23" s="7" t="s">
        <v>122</v>
      </c>
      <c r="S23" s="8" t="str">
        <f>IFERROR(VLOOKUP(INDEX([3]Validation!$O$11:$R$14, MATCH($R23,[3]Validation!$M$11:$M$14,0),MATCH($Q23,[3]Validation!$O$9:$R$9,0)),[3]Validation!$F$10:$G$25,2,FALSE), "")</f>
        <v>High</v>
      </c>
      <c r="T23" s="177" t="s">
        <v>247</v>
      </c>
      <c r="U23" s="8" t="str">
        <f>IFERROR(VLOOKUP(INDEX([3]Validation!$O$20:$R$23, MATCH($S23,[3]Validation!$M$20:$M$23,0),MATCH(K23,[3]Validation!$O$18:$R$18,0)),v.IPCC.risk,2,FALSE), "")</f>
        <v>Moderate</v>
      </c>
      <c r="V23" s="8" t="str">
        <f>IFERROR(VLOOKUP(INDEX([3]Validation!$O$20:$R$23, MATCH($S23,[3]Validation!$M$20:$M$23,0),MATCH(L23,[3]Validation!$O$18:$R$18,0)),v.IPCC.risk,2,FALSE), "")</f>
        <v>High</v>
      </c>
      <c r="W23" s="8" t="str">
        <f>IFERROR(VLOOKUP(INDEX([3]Validation!$O$20:$R$23, MATCH($S23,[3]Validation!$M$20:$M$23,0),MATCH(M23,[3]Validation!$O$18:$R$18,0)),v.IPCC.risk,2,FALSE), "")</f>
        <v>High</v>
      </c>
      <c r="X23" s="8" t="str">
        <f>IFERROR(VLOOKUP(INDEX([3]Validation!$O$20:$R$23, MATCH($S23,[3]Validation!$M$20:$M$23,0),MATCH(N23,[3]Validation!$O$18:$R$18,0)),v.IPCC.risk,2,FALSE), "")</f>
        <v>Extreme</v>
      </c>
      <c r="Y23" s="8" t="str">
        <f>IFERROR(VLOOKUP(INDEX([3]Validation!$O$20:$R$23, MATCH($S23,[3]Validation!$M$20:$M$23,0),MATCH(O23,[3]Validation!$O$18:$R$18,0)),v.IPCC.risk,2,FALSE), "")</f>
        <v>Extreme</v>
      </c>
      <c r="Z23" s="8" t="s">
        <v>124</v>
      </c>
      <c r="AA23" s="197" t="s">
        <v>248</v>
      </c>
      <c r="AB23" s="190" t="s">
        <v>43</v>
      </c>
      <c r="AC23" s="195" t="s">
        <v>192</v>
      </c>
      <c r="AD23" s="216"/>
    </row>
    <row r="24" spans="1:30" ht="69.95" hidden="1" customHeight="1" x14ac:dyDescent="0.25">
      <c r="A24" s="190" t="s">
        <v>878</v>
      </c>
      <c r="B24" s="196" t="s">
        <v>647</v>
      </c>
      <c r="C24" s="192" t="s">
        <v>184</v>
      </c>
      <c r="D24" s="192" t="s">
        <v>29</v>
      </c>
      <c r="E24" s="192" t="s">
        <v>879</v>
      </c>
      <c r="F24" s="192" t="s">
        <v>49</v>
      </c>
      <c r="G24" s="192" t="s">
        <v>880</v>
      </c>
      <c r="H24" s="193" t="s">
        <v>881</v>
      </c>
      <c r="I24" s="195"/>
      <c r="J24" s="195"/>
      <c r="K24" s="118" t="s">
        <v>34</v>
      </c>
      <c r="L24" s="118" t="s">
        <v>35</v>
      </c>
      <c r="M24" s="118" t="s">
        <v>35</v>
      </c>
      <c r="N24" s="118" t="s">
        <v>35</v>
      </c>
      <c r="O24" s="118" t="s">
        <v>36</v>
      </c>
      <c r="P24" s="171" t="s">
        <v>882</v>
      </c>
      <c r="Q24" s="119" t="s">
        <v>35</v>
      </c>
      <c r="R24" s="119" t="s">
        <v>34</v>
      </c>
      <c r="S24" s="119" t="str">
        <f>IFERROR(VLOOKUP(INDEX([3]Validation!$O$11:$R$14, MATCH($R24,[3]Validation!$M$11:$M$14,0),MATCH($Q24,[3]Validation!$O$9:$R$9,0)),[3]Validation!$F$10:$G$25,2,FALSE), "")</f>
        <v>Moderate</v>
      </c>
      <c r="T24" s="176" t="s">
        <v>883</v>
      </c>
      <c r="U24" s="119" t="str">
        <f>IFERROR(VLOOKUP(INDEX([3]Validation!$O$20:$R$23, MATCH($S24,[3]Validation!$M$20:$M$23,0),MATCH(K24,[3]Validation!$O$18:$R$18,0)),v.IPCC.risk,2,FALSE), "")</f>
        <v>Low</v>
      </c>
      <c r="V24" s="119" t="str">
        <f>IFERROR(VLOOKUP(INDEX([3]Validation!$O$20:$R$23, MATCH($S24,[3]Validation!$M$20:$M$23,0),MATCH(L24,[3]Validation!$O$18:$R$18,0)),v.IPCC.risk,2,FALSE), "")</f>
        <v>Moderate</v>
      </c>
      <c r="W24" s="119" t="str">
        <f>IFERROR(VLOOKUP(INDEX([3]Validation!$O$20:$R$23, MATCH($S24,[3]Validation!$M$20:$M$23,0),MATCH(M24,[3]Validation!$O$18:$R$18,0)),v.IPCC.risk,2,FALSE), "")</f>
        <v>Moderate</v>
      </c>
      <c r="X24" s="119" t="str">
        <f>IFERROR(VLOOKUP(INDEX([3]Validation!$O$20:$R$23, MATCH($S24,[3]Validation!$M$20:$M$23,0),MATCH(N24,[3]Validation!$O$18:$R$18,0)),v.IPCC.risk,2,FALSE), "")</f>
        <v>Moderate</v>
      </c>
      <c r="Y24" s="119" t="str">
        <f>IFERROR(VLOOKUP(INDEX([3]Validation!$O$20:$R$23, MATCH($S24,[3]Validation!$M$20:$M$23,0),MATCH(O24,[3]Validation!$O$18:$R$18,0)),v.IPCC.risk,2,FALSE), "")</f>
        <v>High</v>
      </c>
      <c r="Z24" s="119" t="s">
        <v>35</v>
      </c>
      <c r="AA24" s="197" t="s">
        <v>884</v>
      </c>
      <c r="AB24" s="190" t="s">
        <v>43</v>
      </c>
      <c r="AC24" s="195" t="s">
        <v>839</v>
      </c>
      <c r="AD24" s="216"/>
    </row>
    <row r="25" spans="1:30" ht="69.95" hidden="1" customHeight="1" x14ac:dyDescent="0.25">
      <c r="A25" s="190" t="s">
        <v>578</v>
      </c>
      <c r="B25" s="212" t="s">
        <v>579</v>
      </c>
      <c r="C25" s="192" t="s">
        <v>116</v>
      </c>
      <c r="D25" s="192" t="s">
        <v>29</v>
      </c>
      <c r="E25" s="192" t="s">
        <v>532</v>
      </c>
      <c r="F25" s="192" t="s">
        <v>31</v>
      </c>
      <c r="G25" s="210" t="s">
        <v>580</v>
      </c>
      <c r="H25" s="193" t="s">
        <v>80</v>
      </c>
      <c r="I25" s="194" t="s">
        <v>2078</v>
      </c>
      <c r="J25" s="195" t="s">
        <v>534</v>
      </c>
      <c r="K25" s="93" t="s">
        <v>34</v>
      </c>
      <c r="L25" s="93" t="s">
        <v>35</v>
      </c>
      <c r="M25" s="93" t="s">
        <v>35</v>
      </c>
      <c r="N25" s="93" t="s">
        <v>36</v>
      </c>
      <c r="O25" s="93" t="s">
        <v>36</v>
      </c>
      <c r="P25" s="166" t="s">
        <v>581</v>
      </c>
      <c r="Q25" s="5" t="s">
        <v>36</v>
      </c>
      <c r="R25" s="7" t="s">
        <v>34</v>
      </c>
      <c r="S25" s="8" t="str">
        <f>IFERROR(VLOOKUP(INDEX([3]Validation!$O$11:$R$14, MATCH($R25,[3]Validation!$M$11:$M$14,0),MATCH($Q25,[3]Validation!$O$9:$R$9,0)),[3]Validation!$F$10:$G$25,2,FALSE), "")</f>
        <v>High</v>
      </c>
      <c r="T25" s="177" t="s">
        <v>582</v>
      </c>
      <c r="U25" s="8" t="str">
        <f>IFERROR(VLOOKUP(INDEX([3]Validation!$O$20:$R$23, MATCH($S25,[3]Validation!$M$20:$M$23,0),MATCH(K25,[3]Validation!$O$18:$R$18,0)),v.IPCC.risk,2,FALSE), "")</f>
        <v>Low</v>
      </c>
      <c r="V25" s="8" t="str">
        <f>IFERROR(VLOOKUP(INDEX([3]Validation!$O$20:$R$23, MATCH($S25,[3]Validation!$M$20:$M$23,0),MATCH(L25,[3]Validation!$O$18:$R$18,0)),v.IPCC.risk,2,FALSE), "")</f>
        <v>Moderate</v>
      </c>
      <c r="W25" s="8" t="str">
        <f>IFERROR(VLOOKUP(INDEX([3]Validation!$O$20:$R$23, MATCH($S25,[3]Validation!$M$20:$M$23,0),MATCH(M25,[3]Validation!$O$18:$R$18,0)),v.IPCC.risk,2,FALSE), "")</f>
        <v>Moderate</v>
      </c>
      <c r="X25" s="8" t="str">
        <f>IFERROR(VLOOKUP(INDEX([3]Validation!$O$20:$R$23, MATCH($S25,[3]Validation!$M$20:$M$23,0),MATCH(N25,[3]Validation!$O$18:$R$18,0)),v.IPCC.risk,2,FALSE), "")</f>
        <v>High</v>
      </c>
      <c r="Y25" s="8" t="str">
        <f>IFERROR(VLOOKUP(INDEX([3]Validation!$O$20:$R$23, MATCH($S25,[3]Validation!$M$20:$M$23,0),MATCH(O25,[3]Validation!$O$18:$R$18,0)),v.IPCC.risk,2,FALSE), "")</f>
        <v>High</v>
      </c>
      <c r="Z25" s="8" t="s">
        <v>124</v>
      </c>
      <c r="AA25" s="197" t="s">
        <v>583</v>
      </c>
      <c r="AB25" s="190" t="s">
        <v>65</v>
      </c>
      <c r="AC25" s="195" t="s">
        <v>537</v>
      </c>
      <c r="AD25" s="216"/>
    </row>
    <row r="26" spans="1:30" ht="69.95" hidden="1" customHeight="1" x14ac:dyDescent="0.25">
      <c r="A26" s="190" t="s">
        <v>114</v>
      </c>
      <c r="B26" s="211" t="s">
        <v>115</v>
      </c>
      <c r="C26" s="192" t="s">
        <v>116</v>
      </c>
      <c r="D26" s="192" t="s">
        <v>29</v>
      </c>
      <c r="E26" s="192" t="s">
        <v>117</v>
      </c>
      <c r="F26" s="192" t="s">
        <v>31</v>
      </c>
      <c r="G26" s="210" t="s">
        <v>118</v>
      </c>
      <c r="H26" s="193" t="s">
        <v>119</v>
      </c>
      <c r="I26" s="195" t="s">
        <v>2069</v>
      </c>
      <c r="J26" s="195" t="s">
        <v>120</v>
      </c>
      <c r="K26" s="93" t="s">
        <v>36</v>
      </c>
      <c r="L26" s="93" t="s">
        <v>36</v>
      </c>
      <c r="M26" s="93" t="s">
        <v>37</v>
      </c>
      <c r="N26" s="93" t="s">
        <v>37</v>
      </c>
      <c r="O26" s="93" t="s">
        <v>37</v>
      </c>
      <c r="P26" s="166" t="s">
        <v>121</v>
      </c>
      <c r="Q26" s="5" t="s">
        <v>36</v>
      </c>
      <c r="R26" s="7" t="s">
        <v>122</v>
      </c>
      <c r="S26" s="8" t="str">
        <f>IFERROR(VLOOKUP(INDEX([3]Validation!$O$11:$R$14, MATCH($R26,[3]Validation!$M$11:$M$14,0),MATCH($Q26,[3]Validation!$O$9:$R$9,0)),[3]Validation!$F$10:$G$25,2,FALSE), "")</f>
        <v>High</v>
      </c>
      <c r="T26" s="177" t="s">
        <v>123</v>
      </c>
      <c r="U26" s="8" t="str">
        <f>IFERROR(VLOOKUP(INDEX([3]Validation!$O$20:$R$23, MATCH($S26,[3]Validation!$M$20:$M$23,0),MATCH(K26,[3]Validation!$O$18:$R$18,0)),v.IPCC.risk,2,FALSE), "")</f>
        <v>High</v>
      </c>
      <c r="V26" s="8" t="str">
        <f>IFERROR(VLOOKUP(INDEX([3]Validation!$O$20:$R$23, MATCH($S26,[3]Validation!$M$20:$M$23,0),MATCH(L26,[3]Validation!$O$18:$R$18,0)),v.IPCC.risk,2,FALSE), "")</f>
        <v>High</v>
      </c>
      <c r="W26" s="8" t="str">
        <f>IFERROR(VLOOKUP(INDEX([3]Validation!$O$20:$R$23, MATCH($S26,[3]Validation!$M$20:$M$23,0),MATCH(M26,[3]Validation!$O$18:$R$18,0)),v.IPCC.risk,2,FALSE), "")</f>
        <v>Extreme</v>
      </c>
      <c r="X26" s="8" t="str">
        <f>IFERROR(VLOOKUP(INDEX([3]Validation!$O$20:$R$23, MATCH($S26,[3]Validation!$M$20:$M$23,0),MATCH(N26,[3]Validation!$O$18:$R$18,0)),v.IPCC.risk,2,FALSE), "")</f>
        <v>Extreme</v>
      </c>
      <c r="Y26" s="8" t="str">
        <f>IFERROR(VLOOKUP(INDEX([3]Validation!$O$20:$R$23, MATCH($S26,[3]Validation!$M$20:$M$23,0),MATCH(O26,[3]Validation!$O$18:$R$18,0)),v.IPCC.risk,2,FALSE), "")</f>
        <v>Extreme</v>
      </c>
      <c r="Z26" s="8" t="s">
        <v>124</v>
      </c>
      <c r="AA26" s="197" t="s">
        <v>125</v>
      </c>
      <c r="AB26" s="190" t="s">
        <v>65</v>
      </c>
      <c r="AC26" s="195" t="s">
        <v>126</v>
      </c>
      <c r="AD26" s="216"/>
    </row>
    <row r="27" spans="1:30" ht="69.95" hidden="1" customHeight="1" x14ac:dyDescent="0.25">
      <c r="A27" s="190" t="s">
        <v>1044</v>
      </c>
      <c r="B27" s="211" t="s">
        <v>1045</v>
      </c>
      <c r="C27" s="192" t="s">
        <v>116</v>
      </c>
      <c r="D27" s="192" t="s">
        <v>29</v>
      </c>
      <c r="E27" s="192" t="s">
        <v>1046</v>
      </c>
      <c r="F27" s="192" t="s">
        <v>31</v>
      </c>
      <c r="G27" s="210" t="s">
        <v>1047</v>
      </c>
      <c r="H27" s="193" t="s">
        <v>1048</v>
      </c>
      <c r="I27" s="194" t="s">
        <v>2093</v>
      </c>
      <c r="J27" s="194"/>
      <c r="K27" s="93" t="s">
        <v>34</v>
      </c>
      <c r="L27" s="93" t="s">
        <v>34</v>
      </c>
      <c r="M27" s="93" t="s">
        <v>34</v>
      </c>
      <c r="N27" s="93" t="s">
        <v>35</v>
      </c>
      <c r="O27" s="93" t="s">
        <v>34</v>
      </c>
      <c r="P27" s="166"/>
      <c r="Q27" s="5" t="s">
        <v>36</v>
      </c>
      <c r="R27" s="7" t="s">
        <v>39</v>
      </c>
      <c r="S27" s="8" t="str">
        <f>IFERROR(VLOOKUP(INDEX([3]Validation!$O$11:$R$14, MATCH($R27,[3]Validation!$M$11:$M$14,0),MATCH($Q27,[3]Validation!$O$9:$R$9,0)),[3]Validation!$F$10:$G$25,2,FALSE), "")</f>
        <v>Extreme</v>
      </c>
      <c r="T27" s="177" t="s">
        <v>389</v>
      </c>
      <c r="U27" s="8" t="str">
        <f>IFERROR(VLOOKUP(INDEX([3]Validation!$O$20:$R$23, MATCH($S27,[3]Validation!$M$20:$M$23,0),MATCH(K27,[3]Validation!$O$18:$R$18,0)),v.IPCC.risk,2,FALSE), "")</f>
        <v>Moderate</v>
      </c>
      <c r="V27" s="8" t="str">
        <f>IFERROR(VLOOKUP(INDEX([3]Validation!$O$20:$R$23, MATCH($S27,[3]Validation!$M$20:$M$23,0),MATCH(L27,[3]Validation!$O$18:$R$18,0)),v.IPCC.risk,2,FALSE), "")</f>
        <v>Moderate</v>
      </c>
      <c r="W27" s="8" t="str">
        <f>IFERROR(VLOOKUP(INDEX([3]Validation!$O$20:$R$23, MATCH($S27,[3]Validation!$M$20:$M$23,0),MATCH(M27,[3]Validation!$O$18:$R$18,0)),v.IPCC.risk,2,FALSE), "")</f>
        <v>Moderate</v>
      </c>
      <c r="X27" s="8" t="str">
        <f>IFERROR(VLOOKUP(INDEX([3]Validation!$O$20:$R$23, MATCH($S27,[3]Validation!$M$20:$M$23,0),MATCH(N27,[3]Validation!$O$18:$R$18,0)),v.IPCC.risk,2,FALSE), "")</f>
        <v>High</v>
      </c>
      <c r="Y27" s="8" t="str">
        <f>IFERROR(VLOOKUP(INDEX([3]Validation!$O$20:$R$23, MATCH($S27,[3]Validation!$M$20:$M$23,0),MATCH(O27,[3]Validation!$O$18:$R$18,0)),v.IPCC.risk,2,FALSE), "")</f>
        <v>Moderate</v>
      </c>
      <c r="Z27" s="8" t="s">
        <v>84</v>
      </c>
      <c r="AA27" s="197" t="s">
        <v>1049</v>
      </c>
      <c r="AB27" s="190" t="s">
        <v>65</v>
      </c>
      <c r="AC27" s="195" t="s">
        <v>86</v>
      </c>
      <c r="AD27" s="216"/>
    </row>
    <row r="28" spans="1:30" ht="69.95" hidden="1" customHeight="1" x14ac:dyDescent="0.25">
      <c r="A28" s="190" t="s">
        <v>510</v>
      </c>
      <c r="B28" s="211" t="s">
        <v>77</v>
      </c>
      <c r="C28" s="192" t="s">
        <v>116</v>
      </c>
      <c r="D28" s="192" t="s">
        <v>29</v>
      </c>
      <c r="E28" s="192" t="s">
        <v>78</v>
      </c>
      <c r="F28" s="192" t="s">
        <v>49</v>
      </c>
      <c r="G28" s="210" t="s">
        <v>511</v>
      </c>
      <c r="H28" s="193" t="s">
        <v>512</v>
      </c>
      <c r="I28" s="194" t="s">
        <v>2065</v>
      </c>
      <c r="J28" s="195" t="s">
        <v>81</v>
      </c>
      <c r="K28" s="93" t="s">
        <v>36</v>
      </c>
      <c r="L28" s="93" t="s">
        <v>36</v>
      </c>
      <c r="M28" s="93" t="s">
        <v>36</v>
      </c>
      <c r="N28" s="93" t="s">
        <v>36</v>
      </c>
      <c r="O28" s="93" t="s">
        <v>36</v>
      </c>
      <c r="P28" s="171" t="s">
        <v>513</v>
      </c>
      <c r="Q28" s="5" t="s">
        <v>36</v>
      </c>
      <c r="R28" s="7" t="s">
        <v>122</v>
      </c>
      <c r="S28" s="8" t="str">
        <f>IFERROR(VLOOKUP(INDEX([3]Validation!$O$11:$R$14, MATCH($R28,[3]Validation!$M$11:$M$14,0),MATCH($Q28,[3]Validation!$O$9:$R$9,0)),[3]Validation!$F$10:$G$25,2,FALSE), "")</f>
        <v>High</v>
      </c>
      <c r="T28" s="177" t="s">
        <v>514</v>
      </c>
      <c r="U28" s="8" t="str">
        <f>IFERROR(VLOOKUP(INDEX([3]Validation!$O$20:$R$23, MATCH($S28,[3]Validation!$M$20:$M$23,0),MATCH(K28,[3]Validation!$O$18:$R$18,0)),v.IPCC.risk,2,FALSE), "")</f>
        <v>High</v>
      </c>
      <c r="V28" s="8" t="str">
        <f>IFERROR(VLOOKUP(INDEX([3]Validation!$O$20:$R$23, MATCH($S28,[3]Validation!$M$20:$M$23,0),MATCH(L28,[3]Validation!$O$18:$R$18,0)),v.IPCC.risk,2,FALSE), "")</f>
        <v>High</v>
      </c>
      <c r="W28" s="8" t="str">
        <f>IFERROR(VLOOKUP(INDEX([3]Validation!$O$20:$R$23, MATCH($S28,[3]Validation!$M$20:$M$23,0),MATCH(M28,[3]Validation!$O$18:$R$18,0)),v.IPCC.risk,2,FALSE), "")</f>
        <v>High</v>
      </c>
      <c r="X28" s="8" t="str">
        <f>IFERROR(VLOOKUP(INDEX([3]Validation!$O$20:$R$23, MATCH($S28,[3]Validation!$M$20:$M$23,0),MATCH(N28,[3]Validation!$O$18:$R$18,0)),v.IPCC.risk,2,FALSE), "")</f>
        <v>High</v>
      </c>
      <c r="Y28" s="8" t="str">
        <f>IFERROR(VLOOKUP(INDEX([3]Validation!$O$20:$R$23, MATCH($S28,[3]Validation!$M$20:$M$23,0),MATCH(O28,[3]Validation!$O$18:$R$18,0)),v.IPCC.risk,2,FALSE), "")</f>
        <v>High</v>
      </c>
      <c r="Z28" s="8" t="s">
        <v>84</v>
      </c>
      <c r="AA28" s="197" t="s">
        <v>515</v>
      </c>
      <c r="AB28" s="190" t="s">
        <v>65</v>
      </c>
      <c r="AC28" s="195" t="s">
        <v>86</v>
      </c>
      <c r="AD28" s="216"/>
    </row>
    <row r="29" spans="1:30" ht="69.95" hidden="1" customHeight="1" x14ac:dyDescent="0.25">
      <c r="A29" s="190" t="s">
        <v>1335</v>
      </c>
      <c r="B29" s="212" t="s">
        <v>1336</v>
      </c>
      <c r="C29" s="192" t="s">
        <v>116</v>
      </c>
      <c r="D29" s="192" t="s">
        <v>29</v>
      </c>
      <c r="E29" s="192" t="s">
        <v>616</v>
      </c>
      <c r="F29" s="192" t="s">
        <v>31</v>
      </c>
      <c r="G29" s="210" t="s">
        <v>1337</v>
      </c>
      <c r="H29" s="193" t="s">
        <v>299</v>
      </c>
      <c r="I29" s="194" t="s">
        <v>2078</v>
      </c>
      <c r="J29" s="194"/>
      <c r="K29" s="93" t="s">
        <v>34</v>
      </c>
      <c r="L29" s="93" t="s">
        <v>35</v>
      </c>
      <c r="M29" s="93" t="s">
        <v>35</v>
      </c>
      <c r="N29" s="93" t="s">
        <v>36</v>
      </c>
      <c r="O29" s="93" t="s">
        <v>36</v>
      </c>
      <c r="P29" s="166" t="s">
        <v>625</v>
      </c>
      <c r="Q29" s="5" t="s">
        <v>35</v>
      </c>
      <c r="R29" s="7" t="s">
        <v>36</v>
      </c>
      <c r="S29" s="8" t="str">
        <f>IFERROR(VLOOKUP(INDEX([3]Validation!$O$11:$R$14, MATCH($R29,[3]Validation!$M$11:$M$14,0),MATCH($Q29,[3]Validation!$O$9:$R$9,0)),[3]Validation!$F$10:$G$25,2,FALSE), "")</f>
        <v>Low</v>
      </c>
      <c r="T29" s="177" t="s">
        <v>1338</v>
      </c>
      <c r="U29" s="8" t="str">
        <f>IFERROR(VLOOKUP(INDEX([3]Validation!$O$20:$R$23, MATCH($S29,[3]Validation!$M$20:$M$23,0),MATCH(K29,[3]Validation!$O$18:$R$18,0)),v.IPCC.risk,2,FALSE), "")</f>
        <v>Low</v>
      </c>
      <c r="V29" s="8" t="str">
        <f>IFERROR(VLOOKUP(INDEX([3]Validation!$O$20:$R$23, MATCH($S29,[3]Validation!$M$20:$M$23,0),MATCH(L29,[3]Validation!$O$18:$R$18,0)),v.IPCC.risk,2,FALSE), "")</f>
        <v>Low</v>
      </c>
      <c r="W29" s="8" t="str">
        <f>IFERROR(VLOOKUP(INDEX([3]Validation!$O$20:$R$23, MATCH($S29,[3]Validation!$M$20:$M$23,0),MATCH(M29,[3]Validation!$O$18:$R$18,0)),v.IPCC.risk,2,FALSE), "")</f>
        <v>Low</v>
      </c>
      <c r="X29" s="8" t="str">
        <f>IFERROR(VLOOKUP(INDEX([3]Validation!$O$20:$R$23, MATCH($S29,[3]Validation!$M$20:$M$23,0),MATCH(N29,[3]Validation!$O$18:$R$18,0)),v.IPCC.risk,2,FALSE), "")</f>
        <v>Moderate</v>
      </c>
      <c r="Y29" s="8" t="str">
        <f>IFERROR(VLOOKUP(INDEX([3]Validation!$O$20:$R$23, MATCH($S29,[3]Validation!$M$20:$M$23,0),MATCH(O29,[3]Validation!$O$18:$R$18,0)),v.IPCC.risk,2,FALSE), "")</f>
        <v>Moderate</v>
      </c>
      <c r="Z29" s="8" t="s">
        <v>479</v>
      </c>
      <c r="AA29" s="197" t="s">
        <v>987</v>
      </c>
      <c r="AB29" s="190" t="s">
        <v>43</v>
      </c>
      <c r="AC29" s="195" t="s">
        <v>208</v>
      </c>
      <c r="AD29" s="216"/>
    </row>
    <row r="30" spans="1:30" ht="69.95" hidden="1" customHeight="1" x14ac:dyDescent="0.25">
      <c r="A30" s="190" t="s">
        <v>590</v>
      </c>
      <c r="B30" s="212" t="s">
        <v>202</v>
      </c>
      <c r="C30" s="192" t="s">
        <v>116</v>
      </c>
      <c r="D30" s="192" t="s">
        <v>29</v>
      </c>
      <c r="E30" s="192" t="s">
        <v>203</v>
      </c>
      <c r="F30" s="192" t="s">
        <v>31</v>
      </c>
      <c r="G30" s="210" t="s">
        <v>591</v>
      </c>
      <c r="H30" s="193" t="s">
        <v>80</v>
      </c>
      <c r="I30" s="194" t="s">
        <v>2074</v>
      </c>
      <c r="J30" s="194"/>
      <c r="K30" s="93" t="s">
        <v>34</v>
      </c>
      <c r="L30" s="93" t="s">
        <v>35</v>
      </c>
      <c r="M30" s="93" t="s">
        <v>35</v>
      </c>
      <c r="N30" s="93" t="s">
        <v>36</v>
      </c>
      <c r="O30" s="93" t="s">
        <v>36</v>
      </c>
      <c r="P30" s="166" t="s">
        <v>205</v>
      </c>
      <c r="Q30" s="5" t="s">
        <v>36</v>
      </c>
      <c r="R30" s="7" t="s">
        <v>122</v>
      </c>
      <c r="S30" s="8" t="str">
        <f>IFERROR(VLOOKUP(INDEX([3]Validation!$O$11:$R$14, MATCH($R30,[3]Validation!$M$11:$M$14,0),MATCH($Q30,[3]Validation!$O$9:$R$9,0)),[3]Validation!$F$10:$G$25,2,FALSE), "")</f>
        <v>High</v>
      </c>
      <c r="T30" s="177" t="s">
        <v>592</v>
      </c>
      <c r="U30" s="8" t="str">
        <f>IFERROR(VLOOKUP(INDEX([3]Validation!$O$20:$R$23, MATCH($S30,[3]Validation!$M$20:$M$23,0),MATCH(K30,[3]Validation!$O$18:$R$18,0)),v.IPCC.risk,2,FALSE), "")</f>
        <v>Low</v>
      </c>
      <c r="V30" s="8" t="str">
        <f>IFERROR(VLOOKUP(INDEX([3]Validation!$O$20:$R$23, MATCH($S30,[3]Validation!$M$20:$M$23,0),MATCH(L30,[3]Validation!$O$18:$R$18,0)),v.IPCC.risk,2,FALSE), "")</f>
        <v>Moderate</v>
      </c>
      <c r="W30" s="8" t="str">
        <f>IFERROR(VLOOKUP(INDEX([3]Validation!$O$20:$R$23, MATCH($S30,[3]Validation!$M$20:$M$23,0),MATCH(M30,[3]Validation!$O$18:$R$18,0)),v.IPCC.risk,2,FALSE), "")</f>
        <v>Moderate</v>
      </c>
      <c r="X30" s="8" t="str">
        <f>IFERROR(VLOOKUP(INDEX([3]Validation!$O$20:$R$23, MATCH($S30,[3]Validation!$M$20:$M$23,0),MATCH(N30,[3]Validation!$O$18:$R$18,0)),v.IPCC.risk,2,FALSE), "")</f>
        <v>High</v>
      </c>
      <c r="Y30" s="8" t="str">
        <f>IFERROR(VLOOKUP(INDEX([3]Validation!$O$20:$R$23, MATCH($S30,[3]Validation!$M$20:$M$23,0),MATCH(O30,[3]Validation!$O$18:$R$18,0)),v.IPCC.risk,2,FALSE), "")</f>
        <v>High</v>
      </c>
      <c r="Z30" s="8" t="s">
        <v>84</v>
      </c>
      <c r="AA30" s="197" t="s">
        <v>593</v>
      </c>
      <c r="AB30" s="190" t="s">
        <v>43</v>
      </c>
      <c r="AC30" s="195" t="s">
        <v>208</v>
      </c>
      <c r="AD30" s="216"/>
    </row>
    <row r="31" spans="1:30" ht="69.95" hidden="1" customHeight="1" x14ac:dyDescent="0.25">
      <c r="A31" s="190" t="s">
        <v>669</v>
      </c>
      <c r="B31" s="212" t="s">
        <v>210</v>
      </c>
      <c r="C31" s="192" t="s">
        <v>116</v>
      </c>
      <c r="D31" s="192" t="s">
        <v>29</v>
      </c>
      <c r="E31" s="192" t="s">
        <v>212</v>
      </c>
      <c r="F31" s="192" t="s">
        <v>31</v>
      </c>
      <c r="G31" s="210" t="s">
        <v>670</v>
      </c>
      <c r="H31" s="193" t="s">
        <v>214</v>
      </c>
      <c r="I31" s="194" t="s">
        <v>2073</v>
      </c>
      <c r="J31" s="194"/>
      <c r="K31" s="93" t="s">
        <v>34</v>
      </c>
      <c r="L31" s="93" t="s">
        <v>34</v>
      </c>
      <c r="M31" s="93" t="s">
        <v>34</v>
      </c>
      <c r="N31" s="93" t="s">
        <v>35</v>
      </c>
      <c r="O31" s="93" t="s">
        <v>36</v>
      </c>
      <c r="P31" s="166" t="s">
        <v>610</v>
      </c>
      <c r="Q31" s="5" t="s">
        <v>36</v>
      </c>
      <c r="R31" s="7" t="s">
        <v>122</v>
      </c>
      <c r="S31" s="8" t="str">
        <f>IFERROR(VLOOKUP(INDEX([3]Validation!$O$11:$R$14, MATCH($R31,[3]Validation!$M$11:$M$14,0),MATCH($Q31,[3]Validation!$O$9:$R$9,0)),[3]Validation!$F$10:$G$25,2,FALSE), "")</f>
        <v>High</v>
      </c>
      <c r="T31" s="177" t="s">
        <v>671</v>
      </c>
      <c r="U31" s="8" t="str">
        <f>IFERROR(VLOOKUP(INDEX([3]Validation!$O$20:$R$23, MATCH($S31,[3]Validation!$M$20:$M$23,0),MATCH(K31,[3]Validation!$O$18:$R$18,0)),v.IPCC.risk,2,FALSE), "")</f>
        <v>Low</v>
      </c>
      <c r="V31" s="8" t="str">
        <f>IFERROR(VLOOKUP(INDEX([3]Validation!$O$20:$R$23, MATCH($S31,[3]Validation!$M$20:$M$23,0),MATCH(L31,[3]Validation!$O$18:$R$18,0)),v.IPCC.risk,2,FALSE), "")</f>
        <v>Low</v>
      </c>
      <c r="W31" s="8" t="str">
        <f>IFERROR(VLOOKUP(INDEX([3]Validation!$O$20:$R$23, MATCH($S31,[3]Validation!$M$20:$M$23,0),MATCH(M31,[3]Validation!$O$18:$R$18,0)),v.IPCC.risk,2,FALSE), "")</f>
        <v>Low</v>
      </c>
      <c r="X31" s="8" t="str">
        <f>IFERROR(VLOOKUP(INDEX([3]Validation!$O$20:$R$23, MATCH($S31,[3]Validation!$M$20:$M$23,0),MATCH(N31,[3]Validation!$O$18:$R$18,0)),v.IPCC.risk,2,FALSE), "")</f>
        <v>Moderate</v>
      </c>
      <c r="Y31" s="8" t="str">
        <f>IFERROR(VLOOKUP(INDEX([3]Validation!$O$20:$R$23, MATCH($S31,[3]Validation!$M$20:$M$23,0),MATCH(O31,[3]Validation!$O$18:$R$18,0)),v.IPCC.risk,2,FALSE), "")</f>
        <v>High</v>
      </c>
      <c r="Z31" s="8" t="s">
        <v>84</v>
      </c>
      <c r="AA31" s="197" t="s">
        <v>672</v>
      </c>
      <c r="AB31" s="190" t="s">
        <v>65</v>
      </c>
      <c r="AC31" s="195" t="s">
        <v>613</v>
      </c>
      <c r="AD31" s="216"/>
    </row>
    <row r="32" spans="1:30" ht="69.95" hidden="1" customHeight="1" x14ac:dyDescent="0.25">
      <c r="A32" s="190" t="s">
        <v>450</v>
      </c>
      <c r="B32" s="196" t="s">
        <v>340</v>
      </c>
      <c r="C32" s="192" t="s">
        <v>184</v>
      </c>
      <c r="D32" s="192" t="s">
        <v>29</v>
      </c>
      <c r="E32" s="192" t="s">
        <v>451</v>
      </c>
      <c r="F32" s="192" t="s">
        <v>31</v>
      </c>
      <c r="G32" s="192" t="s">
        <v>452</v>
      </c>
      <c r="H32" s="193" t="s">
        <v>453</v>
      </c>
      <c r="I32" s="195"/>
      <c r="J32" s="195"/>
      <c r="K32" s="118" t="s">
        <v>34</v>
      </c>
      <c r="L32" s="118" t="s">
        <v>35</v>
      </c>
      <c r="M32" s="118" t="s">
        <v>36</v>
      </c>
      <c r="N32" s="118" t="s">
        <v>37</v>
      </c>
      <c r="O32" s="118" t="s">
        <v>37</v>
      </c>
      <c r="P32" s="171" t="s">
        <v>454</v>
      </c>
      <c r="Q32" s="119" t="s">
        <v>36</v>
      </c>
      <c r="R32" s="119" t="s">
        <v>34</v>
      </c>
      <c r="S32" s="119" t="str">
        <f>IFERROR(VLOOKUP(INDEX([3]Validation!$O$11:$R$14, MATCH($R32,[3]Validation!$M$11:$M$14,0),MATCH($Q32,[3]Validation!$O$9:$R$9,0)),[3]Validation!$F$10:$G$25,2,FALSE), "")</f>
        <v>High</v>
      </c>
      <c r="T32" s="176" t="s">
        <v>455</v>
      </c>
      <c r="U32" s="119" t="str">
        <f>IFERROR(VLOOKUP(INDEX([3]Validation!$O$20:$R$23, MATCH($S32,[3]Validation!$M$20:$M$23,0),MATCH(K32,[3]Validation!$O$18:$R$18,0)),v.IPCC.risk,2,FALSE), "")</f>
        <v>Low</v>
      </c>
      <c r="V32" s="119" t="str">
        <f>IFERROR(VLOOKUP(INDEX([3]Validation!$O$20:$R$23, MATCH($S32,[3]Validation!$M$20:$M$23,0),MATCH(L32,[3]Validation!$O$18:$R$18,0)),v.IPCC.risk,2,FALSE), "")</f>
        <v>Moderate</v>
      </c>
      <c r="W32" s="119" t="str">
        <f>IFERROR(VLOOKUP(INDEX([3]Validation!$O$20:$R$23, MATCH($S32,[3]Validation!$M$20:$M$23,0),MATCH(M32,[3]Validation!$O$18:$R$18,0)),v.IPCC.risk,2,FALSE), "")</f>
        <v>High</v>
      </c>
      <c r="X32" s="119" t="str">
        <f>IFERROR(VLOOKUP(INDEX([3]Validation!$O$20:$R$23, MATCH($S32,[3]Validation!$M$20:$M$23,0),MATCH(N32,[3]Validation!$O$18:$R$18,0)),v.IPCC.risk,2,FALSE), "")</f>
        <v>Extreme</v>
      </c>
      <c r="Y32" s="119" t="str">
        <f>IFERROR(VLOOKUP(INDEX([3]Validation!$O$20:$R$23, MATCH($S32,[3]Validation!$M$20:$M$23,0),MATCH(O32,[3]Validation!$O$18:$R$18,0)),v.IPCC.risk,2,FALSE), "")</f>
        <v>Extreme</v>
      </c>
      <c r="Z32" s="119" t="s">
        <v>35</v>
      </c>
      <c r="AA32" s="197" t="s">
        <v>456</v>
      </c>
      <c r="AB32" s="190" t="s">
        <v>43</v>
      </c>
      <c r="AC32" s="195"/>
      <c r="AD32" s="216"/>
    </row>
    <row r="33" spans="1:30" ht="69.95" hidden="1" customHeight="1" x14ac:dyDescent="0.25">
      <c r="A33" s="190" t="s">
        <v>1629</v>
      </c>
      <c r="B33" s="211" t="s">
        <v>615</v>
      </c>
      <c r="C33" s="192" t="s">
        <v>116</v>
      </c>
      <c r="D33" s="192" t="s">
        <v>29</v>
      </c>
      <c r="E33" s="192" t="s">
        <v>185</v>
      </c>
      <c r="F33" s="192" t="s">
        <v>31</v>
      </c>
      <c r="G33" s="210" t="s">
        <v>1630</v>
      </c>
      <c r="H33" s="193" t="s">
        <v>842</v>
      </c>
      <c r="I33" s="194"/>
      <c r="J33" s="194"/>
      <c r="K33" s="93" t="s">
        <v>34</v>
      </c>
      <c r="L33" s="93" t="s">
        <v>34</v>
      </c>
      <c r="M33" s="93" t="s">
        <v>34</v>
      </c>
      <c r="N33" s="93" t="s">
        <v>35</v>
      </c>
      <c r="O33" s="93" t="s">
        <v>35</v>
      </c>
      <c r="P33" s="166"/>
      <c r="Q33" s="5" t="s">
        <v>35</v>
      </c>
      <c r="R33" s="7" t="s">
        <v>36</v>
      </c>
      <c r="S33" s="8" t="str">
        <f>IFERROR(VLOOKUP(INDEX([3]Validation!$O$11:$R$14, MATCH($R33,[3]Validation!$M$11:$M$14,0),MATCH($Q33,[3]Validation!$O$9:$R$9,0)),[3]Validation!$F$10:$G$25,2,FALSE), "")</f>
        <v>Low</v>
      </c>
      <c r="T33" s="177" t="s">
        <v>1631</v>
      </c>
      <c r="U33" s="8" t="str">
        <f>IFERROR(VLOOKUP(INDEX([3]Validation!$O$20:$R$23, MATCH($S33,[3]Validation!$M$20:$M$23,0),MATCH(K33,[3]Validation!$O$18:$R$18,0)),v.IPCC.risk,2,FALSE), "")</f>
        <v>Low</v>
      </c>
      <c r="V33" s="8" t="str">
        <f>IFERROR(VLOOKUP(INDEX([3]Validation!$O$20:$R$23, MATCH($S33,[3]Validation!$M$20:$M$23,0),MATCH(L33,[3]Validation!$O$18:$R$18,0)),v.IPCC.risk,2,FALSE), "")</f>
        <v>Low</v>
      </c>
      <c r="W33" s="8" t="str">
        <f>IFERROR(VLOOKUP(INDEX([3]Validation!$O$20:$R$23, MATCH($S33,[3]Validation!$M$20:$M$23,0),MATCH(M33,[3]Validation!$O$18:$R$18,0)),v.IPCC.risk,2,FALSE), "")</f>
        <v>Low</v>
      </c>
      <c r="X33" s="8" t="str">
        <f>IFERROR(VLOOKUP(INDEX([3]Validation!$O$20:$R$23, MATCH($S33,[3]Validation!$M$20:$M$23,0),MATCH(N33,[3]Validation!$O$18:$R$18,0)),v.IPCC.risk,2,FALSE), "")</f>
        <v>Low</v>
      </c>
      <c r="Y33" s="8" t="str">
        <f>IFERROR(VLOOKUP(INDEX([3]Validation!$O$20:$R$23, MATCH($S33,[3]Validation!$M$20:$M$23,0),MATCH(O33,[3]Validation!$O$18:$R$18,0)),v.IPCC.risk,2,FALSE), "")</f>
        <v>Low</v>
      </c>
      <c r="Z33" s="8" t="s">
        <v>479</v>
      </c>
      <c r="AA33" s="197" t="s">
        <v>987</v>
      </c>
      <c r="AB33" s="190" t="s">
        <v>65</v>
      </c>
      <c r="AC33" s="195" t="s">
        <v>613</v>
      </c>
      <c r="AD33" s="216"/>
    </row>
    <row r="34" spans="1:30" ht="69.95" hidden="1" customHeight="1" x14ac:dyDescent="0.25">
      <c r="A34" s="190" t="s">
        <v>1620</v>
      </c>
      <c r="B34" s="212" t="s">
        <v>290</v>
      </c>
      <c r="C34" s="192" t="s">
        <v>116</v>
      </c>
      <c r="D34" s="192" t="s">
        <v>29</v>
      </c>
      <c r="E34" s="192" t="s">
        <v>212</v>
      </c>
      <c r="F34" s="192" t="s">
        <v>31</v>
      </c>
      <c r="G34" s="210" t="s">
        <v>1621</v>
      </c>
      <c r="H34" s="193" t="s">
        <v>110</v>
      </c>
      <c r="I34" s="194"/>
      <c r="J34" s="194" t="s">
        <v>292</v>
      </c>
      <c r="K34" s="93" t="s">
        <v>34</v>
      </c>
      <c r="L34" s="93" t="s">
        <v>34</v>
      </c>
      <c r="M34" s="93" t="s">
        <v>34</v>
      </c>
      <c r="N34" s="93" t="s">
        <v>35</v>
      </c>
      <c r="O34" s="93" t="s">
        <v>35</v>
      </c>
      <c r="P34" s="166" t="s">
        <v>1622</v>
      </c>
      <c r="Q34" s="5" t="s">
        <v>34</v>
      </c>
      <c r="R34" s="7" t="s">
        <v>36</v>
      </c>
      <c r="S34" s="8" t="str">
        <f>IFERROR(VLOOKUP(INDEX([3]Validation!$O$11:$R$14, MATCH($R34,[3]Validation!$M$11:$M$14,0),MATCH($Q34,[3]Validation!$O$9:$R$9,0)),[3]Validation!$F$10:$G$25,2,FALSE), "")</f>
        <v>Low</v>
      </c>
      <c r="T34" s="177" t="s">
        <v>1623</v>
      </c>
      <c r="U34" s="8" t="str">
        <f>IFERROR(VLOOKUP(INDEX([3]Validation!$O$20:$R$23, MATCH($S34,[3]Validation!$M$20:$M$23,0),MATCH(K34,[3]Validation!$O$18:$R$18,0)),v.IPCC.risk,2,FALSE), "")</f>
        <v>Low</v>
      </c>
      <c r="V34" s="8" t="str">
        <f>IFERROR(VLOOKUP(INDEX([3]Validation!$O$20:$R$23, MATCH($S34,[3]Validation!$M$20:$M$23,0),MATCH(L34,[3]Validation!$O$18:$R$18,0)),v.IPCC.risk,2,FALSE), "")</f>
        <v>Low</v>
      </c>
      <c r="W34" s="8" t="str">
        <f>IFERROR(VLOOKUP(INDEX([3]Validation!$O$20:$R$23, MATCH($S34,[3]Validation!$M$20:$M$23,0),MATCH(M34,[3]Validation!$O$18:$R$18,0)),v.IPCC.risk,2,FALSE), "")</f>
        <v>Low</v>
      </c>
      <c r="X34" s="8" t="str">
        <f>IFERROR(VLOOKUP(INDEX([3]Validation!$O$20:$R$23, MATCH($S34,[3]Validation!$M$20:$M$23,0),MATCH(N34,[3]Validation!$O$18:$R$18,0)),v.IPCC.risk,2,FALSE), "")</f>
        <v>Low</v>
      </c>
      <c r="Y34" s="8" t="str">
        <f>IFERROR(VLOOKUP(INDEX([3]Validation!$O$20:$R$23, MATCH($S34,[3]Validation!$M$20:$M$23,0),MATCH(O34,[3]Validation!$O$18:$R$18,0)),v.IPCC.risk,2,FALSE), "")</f>
        <v>Low</v>
      </c>
      <c r="Z34" s="8" t="s">
        <v>479</v>
      </c>
      <c r="AA34" s="197" t="s">
        <v>1624</v>
      </c>
      <c r="AB34" s="190" t="s">
        <v>43</v>
      </c>
      <c r="AC34" s="195" t="s">
        <v>44</v>
      </c>
      <c r="AD34" s="216"/>
    </row>
    <row r="35" spans="1:30" ht="69.95" hidden="1" customHeight="1" x14ac:dyDescent="0.25">
      <c r="A35" s="190" t="s">
        <v>412</v>
      </c>
      <c r="B35" s="323" t="s">
        <v>392</v>
      </c>
      <c r="C35" s="192" t="s">
        <v>116</v>
      </c>
      <c r="D35" s="192" t="s">
        <v>29</v>
      </c>
      <c r="E35" s="192" t="s">
        <v>351</v>
      </c>
      <c r="F35" s="192" t="s">
        <v>49</v>
      </c>
      <c r="G35" s="210" t="s">
        <v>413</v>
      </c>
      <c r="H35" s="193" t="s">
        <v>414</v>
      </c>
      <c r="I35" s="194"/>
      <c r="J35" s="194"/>
      <c r="K35" s="93" t="s">
        <v>34</v>
      </c>
      <c r="L35" s="93" t="s">
        <v>34</v>
      </c>
      <c r="M35" s="93" t="s">
        <v>34</v>
      </c>
      <c r="N35" s="93" t="s">
        <v>36</v>
      </c>
      <c r="O35" s="93" t="s">
        <v>37</v>
      </c>
      <c r="P35" s="171" t="s">
        <v>415</v>
      </c>
      <c r="Q35" s="5" t="s">
        <v>36</v>
      </c>
      <c r="R35" s="7" t="s">
        <v>122</v>
      </c>
      <c r="S35" s="8" t="str">
        <f>IFERROR(VLOOKUP(INDEX([3]Validation!$O$11:$R$14, MATCH($R35,[3]Validation!$M$11:$M$14,0),MATCH($Q35,[3]Validation!$O$9:$R$9,0)),[3]Validation!$F$10:$G$25,2,FALSE), "")</f>
        <v>High</v>
      </c>
      <c r="T35" s="177" t="s">
        <v>416</v>
      </c>
      <c r="U35" s="8" t="str">
        <f>IFERROR(VLOOKUP(INDEX([3]Validation!$O$20:$R$23, MATCH($S35,[3]Validation!$M$20:$M$23,0),MATCH(K35,[3]Validation!$O$18:$R$18,0)),v.IPCC.risk,2,FALSE), "")</f>
        <v>Low</v>
      </c>
      <c r="V35" s="8" t="str">
        <f>IFERROR(VLOOKUP(INDEX([3]Validation!$O$20:$R$23, MATCH($S35,[3]Validation!$M$20:$M$23,0),MATCH(L35,[3]Validation!$O$18:$R$18,0)),v.IPCC.risk,2,FALSE), "")</f>
        <v>Low</v>
      </c>
      <c r="W35" s="8" t="str">
        <f>IFERROR(VLOOKUP(INDEX([3]Validation!$O$20:$R$23, MATCH($S35,[3]Validation!$M$20:$M$23,0),MATCH(M35,[3]Validation!$O$18:$R$18,0)),v.IPCC.risk,2,FALSE), "")</f>
        <v>Low</v>
      </c>
      <c r="X35" s="8" t="str">
        <f>IFERROR(VLOOKUP(INDEX([3]Validation!$O$20:$R$23, MATCH($S35,[3]Validation!$M$20:$M$23,0),MATCH(N35,[3]Validation!$O$18:$R$18,0)),v.IPCC.risk,2,FALSE), "")</f>
        <v>High</v>
      </c>
      <c r="Y35" s="8" t="str">
        <f>IFERROR(VLOOKUP(INDEX([3]Validation!$O$20:$R$23, MATCH($S35,[3]Validation!$M$20:$M$23,0),MATCH(O35,[3]Validation!$O$18:$R$18,0)),v.IPCC.risk,2,FALSE), "")</f>
        <v>Extreme</v>
      </c>
      <c r="Z35" s="8" t="s">
        <v>84</v>
      </c>
      <c r="AA35" s="197" t="s">
        <v>113</v>
      </c>
      <c r="AB35" s="190" t="s">
        <v>43</v>
      </c>
      <c r="AC35" s="195" t="s">
        <v>417</v>
      </c>
      <c r="AD35" s="216"/>
    </row>
    <row r="36" spans="1:30" ht="69.95" hidden="1" customHeight="1" x14ac:dyDescent="0.25">
      <c r="A36" s="190" t="s">
        <v>584</v>
      </c>
      <c r="B36" s="191" t="s">
        <v>27</v>
      </c>
      <c r="C36" s="192" t="s">
        <v>116</v>
      </c>
      <c r="D36" s="192" t="s">
        <v>29</v>
      </c>
      <c r="E36" s="192" t="s">
        <v>30</v>
      </c>
      <c r="F36" s="192" t="s">
        <v>31</v>
      </c>
      <c r="G36" s="210" t="s">
        <v>585</v>
      </c>
      <c r="H36" s="193" t="s">
        <v>33</v>
      </c>
      <c r="I36" s="194"/>
      <c r="J36" s="194"/>
      <c r="K36" s="93" t="s">
        <v>34</v>
      </c>
      <c r="L36" s="93" t="s">
        <v>35</v>
      </c>
      <c r="M36" s="93" t="s">
        <v>35</v>
      </c>
      <c r="N36" s="93" t="s">
        <v>36</v>
      </c>
      <c r="O36" s="93" t="s">
        <v>36</v>
      </c>
      <c r="P36" s="166" t="s">
        <v>586</v>
      </c>
      <c r="Q36" s="5" t="s">
        <v>36</v>
      </c>
      <c r="R36" s="7" t="s">
        <v>34</v>
      </c>
      <c r="S36" s="8" t="str">
        <f>IFERROR(VLOOKUP(INDEX([3]Validation!$O$11:$R$14, MATCH($R36,[3]Validation!$M$11:$M$14,0),MATCH($Q36,[3]Validation!$O$9:$R$9,0)),[3]Validation!$F$10:$G$25,2,FALSE), "")</f>
        <v>High</v>
      </c>
      <c r="T36" s="177" t="s">
        <v>587</v>
      </c>
      <c r="U36" s="8" t="str">
        <f>IFERROR(VLOOKUP(INDEX([3]Validation!$O$20:$R$23, MATCH($S36,[3]Validation!$M$20:$M$23,0),MATCH(K36,[3]Validation!$O$18:$R$18,0)),v.IPCC.risk,2,FALSE), "")</f>
        <v>Low</v>
      </c>
      <c r="V36" s="8" t="str">
        <f>IFERROR(VLOOKUP(INDEX([3]Validation!$O$20:$R$23, MATCH($S36,[3]Validation!$M$20:$M$23,0),MATCH(L36,[3]Validation!$O$18:$R$18,0)),v.IPCC.risk,2,FALSE), "")</f>
        <v>Moderate</v>
      </c>
      <c r="W36" s="8" t="str">
        <f>IFERROR(VLOOKUP(INDEX([3]Validation!$O$20:$R$23, MATCH($S36,[3]Validation!$M$20:$M$23,0),MATCH(M36,[3]Validation!$O$18:$R$18,0)),v.IPCC.risk,2,FALSE), "")</f>
        <v>Moderate</v>
      </c>
      <c r="X36" s="8" t="str">
        <f>IFERROR(VLOOKUP(INDEX([3]Validation!$O$20:$R$23, MATCH($S36,[3]Validation!$M$20:$M$23,0),MATCH(N36,[3]Validation!$O$18:$R$18,0)),v.IPCC.risk,2,FALSE), "")</f>
        <v>High</v>
      </c>
      <c r="Y36" s="8" t="str">
        <f>IFERROR(VLOOKUP(INDEX([3]Validation!$O$20:$R$23, MATCH($S36,[3]Validation!$M$20:$M$23,0),MATCH(O36,[3]Validation!$O$18:$R$18,0)),v.IPCC.risk,2,FALSE), "")</f>
        <v>High</v>
      </c>
      <c r="Z36" s="8" t="s">
        <v>124</v>
      </c>
      <c r="AA36" s="197" t="s">
        <v>588</v>
      </c>
      <c r="AB36" s="190" t="s">
        <v>43</v>
      </c>
      <c r="AC36" s="195" t="s">
        <v>589</v>
      </c>
      <c r="AD36" s="216"/>
    </row>
    <row r="37" spans="1:30" ht="69.95" hidden="1" customHeight="1" x14ac:dyDescent="0.25">
      <c r="A37" s="190" t="s">
        <v>385</v>
      </c>
      <c r="B37" s="191" t="s">
        <v>174</v>
      </c>
      <c r="C37" s="192" t="s">
        <v>116</v>
      </c>
      <c r="D37" s="192" t="s">
        <v>29</v>
      </c>
      <c r="E37" s="192" t="s">
        <v>175</v>
      </c>
      <c r="F37" s="192" t="s">
        <v>49</v>
      </c>
      <c r="G37" s="210" t="s">
        <v>386</v>
      </c>
      <c r="H37" s="193" t="s">
        <v>387</v>
      </c>
      <c r="I37" s="321"/>
      <c r="J37" s="194"/>
      <c r="K37" s="93" t="s">
        <v>34</v>
      </c>
      <c r="L37" s="93" t="s">
        <v>35</v>
      </c>
      <c r="M37" s="93" t="s">
        <v>35</v>
      </c>
      <c r="N37" s="93" t="s">
        <v>36</v>
      </c>
      <c r="O37" s="93" t="s">
        <v>37</v>
      </c>
      <c r="P37" s="322" t="s">
        <v>388</v>
      </c>
      <c r="Q37" s="5" t="s">
        <v>36</v>
      </c>
      <c r="R37" s="7" t="s">
        <v>34</v>
      </c>
      <c r="S37" s="8" t="str">
        <f>IFERROR(VLOOKUP(INDEX([3]Validation!$O$11:$R$14, MATCH($R37,[3]Validation!$M$11:$M$14,0),MATCH($Q37,[3]Validation!$O$9:$R$9,0)),[3]Validation!$F$10:$G$25,2,FALSE), "")</f>
        <v>High</v>
      </c>
      <c r="T37" s="177" t="s">
        <v>389</v>
      </c>
      <c r="U37" s="8" t="str">
        <f>IFERROR(VLOOKUP(INDEX([3]Validation!$O$20:$R$23, MATCH($S37,[3]Validation!$M$20:$M$23,0),MATCH(K37,[3]Validation!$O$18:$R$18,0)),v.IPCC.risk,2,FALSE), "")</f>
        <v>Low</v>
      </c>
      <c r="V37" s="8" t="str">
        <f>IFERROR(VLOOKUP(INDEX([3]Validation!$O$20:$R$23, MATCH($S37,[3]Validation!$M$20:$M$23,0),MATCH(L37,[3]Validation!$O$18:$R$18,0)),v.IPCC.risk,2,FALSE), "")</f>
        <v>Moderate</v>
      </c>
      <c r="W37" s="8" t="str">
        <f>IFERROR(VLOOKUP(INDEX([3]Validation!$O$20:$R$23, MATCH($S37,[3]Validation!$M$20:$M$23,0),MATCH(M37,[3]Validation!$O$18:$R$18,0)),v.IPCC.risk,2,FALSE), "")</f>
        <v>Moderate</v>
      </c>
      <c r="X37" s="8" t="str">
        <f>IFERROR(VLOOKUP(INDEX([3]Validation!$O$20:$R$23, MATCH($S37,[3]Validation!$M$20:$M$23,0),MATCH(N37,[3]Validation!$O$18:$R$18,0)),v.IPCC.risk,2,FALSE), "")</f>
        <v>High</v>
      </c>
      <c r="Y37" s="8" t="str">
        <f>IFERROR(VLOOKUP(INDEX([3]Validation!$O$20:$R$23, MATCH($S37,[3]Validation!$M$20:$M$23,0),MATCH(O37,[3]Validation!$O$18:$R$18,0)),v.IPCC.risk,2,FALSE), "")</f>
        <v>Extreme</v>
      </c>
      <c r="Z37" s="8" t="s">
        <v>84</v>
      </c>
      <c r="AA37" s="197" t="s">
        <v>390</v>
      </c>
      <c r="AB37" s="190" t="s">
        <v>43</v>
      </c>
      <c r="AC37" s="195"/>
      <c r="AD37" s="216"/>
    </row>
    <row r="38" spans="1:30" ht="69.95" hidden="1" customHeight="1" x14ac:dyDescent="0.25">
      <c r="A38" s="190" t="s">
        <v>844</v>
      </c>
      <c r="B38" s="212" t="s">
        <v>97</v>
      </c>
      <c r="C38" s="192" t="s">
        <v>211</v>
      </c>
      <c r="D38" s="192" t="s">
        <v>29</v>
      </c>
      <c r="E38" s="192" t="s">
        <v>98</v>
      </c>
      <c r="F38" s="192" t="s">
        <v>49</v>
      </c>
      <c r="G38" s="210" t="s">
        <v>845</v>
      </c>
      <c r="H38" s="193" t="s">
        <v>846</v>
      </c>
      <c r="I38" s="194" t="s">
        <v>2068</v>
      </c>
      <c r="J38" s="195" t="s">
        <v>101</v>
      </c>
      <c r="K38" s="118" t="s">
        <v>34</v>
      </c>
      <c r="L38" s="118" t="s">
        <v>35</v>
      </c>
      <c r="M38" s="118" t="s">
        <v>35</v>
      </c>
      <c r="N38" s="118" t="s">
        <v>36</v>
      </c>
      <c r="O38" s="118" t="s">
        <v>36</v>
      </c>
      <c r="P38" s="171" t="s">
        <v>847</v>
      </c>
      <c r="Q38" s="119" t="s">
        <v>36</v>
      </c>
      <c r="R38" s="119" t="s">
        <v>34</v>
      </c>
      <c r="S38" s="119" t="str">
        <f>IFERROR(VLOOKUP(INDEX([3]Validation!$O$11:$R$14, MATCH($R38,[3]Validation!$M$11:$M$14,0),MATCH($Q38,[3]Validation!$O$9:$R$9,0)),[3]Validation!$F$10:$G$25,2,FALSE), "")</f>
        <v>High</v>
      </c>
      <c r="T38" s="176" t="s">
        <v>848</v>
      </c>
      <c r="U38" s="119" t="str">
        <f>IFERROR(VLOOKUP(INDEX([3]Validation!$O$20:$R$23, MATCH($S38,[3]Validation!$M$20:$M$23,0),MATCH(K38,[3]Validation!$O$18:$R$18,0)),v.IPCC.risk,2,FALSE), "")</f>
        <v>Low</v>
      </c>
      <c r="V38" s="119" t="str">
        <f>IFERROR(VLOOKUP(INDEX([3]Validation!$O$20:$R$23, MATCH($S38,[3]Validation!$M$20:$M$23,0),MATCH(L38,[3]Validation!$O$18:$R$18,0)),v.IPCC.risk,2,FALSE), "")</f>
        <v>Moderate</v>
      </c>
      <c r="W38" s="119" t="str">
        <f>IFERROR(VLOOKUP(INDEX([3]Validation!$O$20:$R$23, MATCH($S38,[3]Validation!$M$20:$M$23,0),MATCH(M38,[3]Validation!$O$18:$R$18,0)),v.IPCC.risk,2,FALSE), "")</f>
        <v>Moderate</v>
      </c>
      <c r="X38" s="119" t="str">
        <f>IFERROR(VLOOKUP(INDEX([3]Validation!$O$20:$R$23, MATCH($S38,[3]Validation!$M$20:$M$23,0),MATCH(N38,[3]Validation!$O$18:$R$18,0)),v.IPCC.risk,2,FALSE), "")</f>
        <v>High</v>
      </c>
      <c r="Y38" s="119" t="str">
        <f>IFERROR(VLOOKUP(INDEX([3]Validation!$O$20:$R$23, MATCH($S38,[3]Validation!$M$20:$M$23,0),MATCH(O38,[3]Validation!$O$18:$R$18,0)),v.IPCC.risk,2,FALSE), "")</f>
        <v>High</v>
      </c>
      <c r="Z38" s="119" t="s">
        <v>35</v>
      </c>
      <c r="AA38" s="197" t="s">
        <v>456</v>
      </c>
      <c r="AB38" s="190" t="s">
        <v>65</v>
      </c>
      <c r="AC38" s="195" t="s">
        <v>86</v>
      </c>
      <c r="AD38" s="216"/>
    </row>
    <row r="39" spans="1:30" s="246" customFormat="1" ht="69.95" hidden="1" customHeight="1" x14ac:dyDescent="0.25">
      <c r="A39" s="190" t="s">
        <v>1118</v>
      </c>
      <c r="B39" s="212" t="s">
        <v>579</v>
      </c>
      <c r="C39" s="192" t="s">
        <v>211</v>
      </c>
      <c r="D39" s="192" t="s">
        <v>29</v>
      </c>
      <c r="E39" s="192" t="s">
        <v>532</v>
      </c>
      <c r="F39" s="192" t="s">
        <v>49</v>
      </c>
      <c r="G39" s="210" t="s">
        <v>1119</v>
      </c>
      <c r="H39" s="193" t="s">
        <v>80</v>
      </c>
      <c r="I39" s="194" t="s">
        <v>2078</v>
      </c>
      <c r="J39" s="195" t="s">
        <v>534</v>
      </c>
      <c r="K39" s="118" t="s">
        <v>34</v>
      </c>
      <c r="L39" s="118" t="s">
        <v>34</v>
      </c>
      <c r="M39" s="118" t="s">
        <v>34</v>
      </c>
      <c r="N39" s="118" t="s">
        <v>34</v>
      </c>
      <c r="O39" s="118" t="s">
        <v>35</v>
      </c>
      <c r="P39" s="171" t="s">
        <v>1120</v>
      </c>
      <c r="Q39" s="119" t="s">
        <v>36</v>
      </c>
      <c r="R39" s="119" t="s">
        <v>122</v>
      </c>
      <c r="S39" s="119" t="str">
        <f>IFERROR(VLOOKUP(INDEX([3]Validation!$O$11:$R$14, MATCH($R39,[3]Validation!$M$11:$M$14,0),MATCH($Q39,[3]Validation!$O$9:$R$9,0)),[3]Validation!$F$10:$G$25,2,FALSE), "")</f>
        <v>High</v>
      </c>
      <c r="T39" s="176" t="s">
        <v>1121</v>
      </c>
      <c r="U39" s="119" t="str">
        <f>IFERROR(VLOOKUP(INDEX([3]Validation!$O$20:$R$23, MATCH($S39,[3]Validation!$M$20:$M$23,0),MATCH(K39,[3]Validation!$O$18:$R$18,0)),v.IPCC.risk,2,FALSE), "")</f>
        <v>Low</v>
      </c>
      <c r="V39" s="119" t="str">
        <f>IFERROR(VLOOKUP(INDEX([3]Validation!$O$20:$R$23, MATCH($S39,[3]Validation!$M$20:$M$23,0),MATCH(L39,[3]Validation!$O$18:$R$18,0)),v.IPCC.risk,2,FALSE), "")</f>
        <v>Low</v>
      </c>
      <c r="W39" s="119" t="str">
        <f>IFERROR(VLOOKUP(INDEX([3]Validation!$O$20:$R$23, MATCH($S39,[3]Validation!$M$20:$M$23,0),MATCH(M39,[3]Validation!$O$18:$R$18,0)),v.IPCC.risk,2,FALSE), "")</f>
        <v>Low</v>
      </c>
      <c r="X39" s="119" t="str">
        <f>IFERROR(VLOOKUP(INDEX([3]Validation!$O$20:$R$23, MATCH($S39,[3]Validation!$M$20:$M$23,0),MATCH(N39,[3]Validation!$O$18:$R$18,0)),v.IPCC.risk,2,FALSE), "")</f>
        <v>Low</v>
      </c>
      <c r="Y39" s="119" t="str">
        <f>IFERROR(VLOOKUP(INDEX([3]Validation!$O$20:$R$23, MATCH($S39,[3]Validation!$M$20:$M$23,0),MATCH(O39,[3]Validation!$O$18:$R$18,0)),v.IPCC.risk,2,FALSE), "")</f>
        <v>Moderate</v>
      </c>
      <c r="Z39" s="119" t="s">
        <v>84</v>
      </c>
      <c r="AA39" s="197" t="s">
        <v>113</v>
      </c>
      <c r="AB39" s="190" t="s">
        <v>43</v>
      </c>
      <c r="AC39" s="195" t="s">
        <v>44</v>
      </c>
      <c r="AD39" s="245"/>
    </row>
    <row r="40" spans="1:30" s="246" customFormat="1" ht="69.95" hidden="1" customHeight="1" x14ac:dyDescent="0.25">
      <c r="A40" s="190" t="s">
        <v>627</v>
      </c>
      <c r="B40" s="211" t="s">
        <v>115</v>
      </c>
      <c r="C40" s="192" t="s">
        <v>211</v>
      </c>
      <c r="D40" s="192" t="s">
        <v>29</v>
      </c>
      <c r="E40" s="192" t="s">
        <v>117</v>
      </c>
      <c r="F40" s="192" t="s">
        <v>31</v>
      </c>
      <c r="G40" s="210" t="s">
        <v>628</v>
      </c>
      <c r="H40" s="193" t="s">
        <v>119</v>
      </c>
      <c r="I40" s="195" t="s">
        <v>2069</v>
      </c>
      <c r="J40" s="195" t="s">
        <v>120</v>
      </c>
      <c r="K40" s="118" t="s">
        <v>34</v>
      </c>
      <c r="L40" s="118" t="s">
        <v>35</v>
      </c>
      <c r="M40" s="118" t="s">
        <v>35</v>
      </c>
      <c r="N40" s="118" t="s">
        <v>36</v>
      </c>
      <c r="O40" s="118" t="s">
        <v>36</v>
      </c>
      <c r="P40" s="171" t="s">
        <v>629</v>
      </c>
      <c r="Q40" s="119" t="s">
        <v>36</v>
      </c>
      <c r="R40" s="119" t="s">
        <v>34</v>
      </c>
      <c r="S40" s="119" t="str">
        <f>IFERROR(VLOOKUP(INDEX([3]Validation!$O$11:$R$14, MATCH($R40,[3]Validation!$M$11:$M$14,0),MATCH($Q40,[3]Validation!$O$9:$R$9,0)),[3]Validation!$F$10:$G$25,2,FALSE), "")</f>
        <v>High</v>
      </c>
      <c r="T40" s="176" t="s">
        <v>630</v>
      </c>
      <c r="U40" s="119" t="str">
        <f>IFERROR(VLOOKUP(INDEX([3]Validation!$O$20:$R$23, MATCH($S40,[3]Validation!$M$20:$M$23,0),MATCH(K40,[3]Validation!$O$18:$R$18,0)),v.IPCC.risk,2,FALSE), "")</f>
        <v>Low</v>
      </c>
      <c r="V40" s="119" t="str">
        <f>IFERROR(VLOOKUP(INDEX([3]Validation!$O$20:$R$23, MATCH($S40,[3]Validation!$M$20:$M$23,0),MATCH(L40,[3]Validation!$O$18:$R$18,0)),v.IPCC.risk,2,FALSE), "")</f>
        <v>Moderate</v>
      </c>
      <c r="W40" s="119" t="str">
        <f>IFERROR(VLOOKUP(INDEX([3]Validation!$O$20:$R$23, MATCH($S40,[3]Validation!$M$20:$M$23,0),MATCH(M40,[3]Validation!$O$18:$R$18,0)),v.IPCC.risk,2,FALSE), "")</f>
        <v>Moderate</v>
      </c>
      <c r="X40" s="119" t="str">
        <f>IFERROR(VLOOKUP(INDEX([3]Validation!$O$20:$R$23, MATCH($S40,[3]Validation!$M$20:$M$23,0),MATCH(N40,[3]Validation!$O$18:$R$18,0)),v.IPCC.risk,2,FALSE), "")</f>
        <v>High</v>
      </c>
      <c r="Y40" s="119" t="str">
        <f>IFERROR(VLOOKUP(INDEX([3]Validation!$O$20:$R$23, MATCH($S40,[3]Validation!$M$20:$M$23,0),MATCH(O40,[3]Validation!$O$18:$R$18,0)),v.IPCC.risk,2,FALSE), "")</f>
        <v>High</v>
      </c>
      <c r="Z40" s="119" t="s">
        <v>84</v>
      </c>
      <c r="AA40" s="197" t="s">
        <v>113</v>
      </c>
      <c r="AB40" s="190" t="s">
        <v>65</v>
      </c>
      <c r="AC40" s="195" t="s">
        <v>126</v>
      </c>
      <c r="AD40" s="245"/>
    </row>
    <row r="41" spans="1:30" s="246" customFormat="1" ht="69.95" hidden="1" customHeight="1" x14ac:dyDescent="0.25">
      <c r="A41" s="190" t="s">
        <v>1076</v>
      </c>
      <c r="B41" s="211" t="s">
        <v>1045</v>
      </c>
      <c r="C41" s="192" t="s">
        <v>211</v>
      </c>
      <c r="D41" s="192" t="s">
        <v>29</v>
      </c>
      <c r="E41" s="192" t="s">
        <v>1046</v>
      </c>
      <c r="F41" s="192" t="s">
        <v>31</v>
      </c>
      <c r="G41" s="210" t="s">
        <v>1077</v>
      </c>
      <c r="H41" s="193" t="s">
        <v>1078</v>
      </c>
      <c r="I41" s="194" t="s">
        <v>2094</v>
      </c>
      <c r="J41" s="194"/>
      <c r="K41" s="118" t="s">
        <v>34</v>
      </c>
      <c r="L41" s="118" t="s">
        <v>34</v>
      </c>
      <c r="M41" s="118" t="s">
        <v>34</v>
      </c>
      <c r="N41" s="118" t="s">
        <v>35</v>
      </c>
      <c r="O41" s="118" t="s">
        <v>35</v>
      </c>
      <c r="P41" s="171" t="s">
        <v>1079</v>
      </c>
      <c r="Q41" s="119" t="s">
        <v>36</v>
      </c>
      <c r="R41" s="119" t="s">
        <v>34</v>
      </c>
      <c r="S41" s="119" t="str">
        <f>IFERROR(VLOOKUP(INDEX([3]Validation!$O$11:$R$14, MATCH($R41,[3]Validation!$M$11:$M$14,0),MATCH($Q41,[3]Validation!$O$9:$R$9,0)),[3]Validation!$F$10:$G$25,2,FALSE), "")</f>
        <v>High</v>
      </c>
      <c r="T41" s="176" t="s">
        <v>1080</v>
      </c>
      <c r="U41" s="119" t="str">
        <f>IFERROR(VLOOKUP(INDEX([3]Validation!$O$20:$R$23, MATCH($S41,[3]Validation!$M$20:$M$23,0),MATCH(K41,[3]Validation!$O$18:$R$18,0)),v.IPCC.risk,2,FALSE), "")</f>
        <v>Low</v>
      </c>
      <c r="V41" s="119" t="str">
        <f>IFERROR(VLOOKUP(INDEX([3]Validation!$O$20:$R$23, MATCH($S41,[3]Validation!$M$20:$M$23,0),MATCH(L41,[3]Validation!$O$18:$R$18,0)),v.IPCC.risk,2,FALSE), "")</f>
        <v>Low</v>
      </c>
      <c r="W41" s="119" t="str">
        <f>IFERROR(VLOOKUP(INDEX([3]Validation!$O$20:$R$23, MATCH($S41,[3]Validation!$M$20:$M$23,0),MATCH(M41,[3]Validation!$O$18:$R$18,0)),v.IPCC.risk,2,FALSE), "")</f>
        <v>Low</v>
      </c>
      <c r="X41" s="119" t="str">
        <f>IFERROR(VLOOKUP(INDEX([3]Validation!$O$20:$R$23, MATCH($S41,[3]Validation!$M$20:$M$23,0),MATCH(N41,[3]Validation!$O$18:$R$18,0)),v.IPCC.risk,2,FALSE), "")</f>
        <v>Moderate</v>
      </c>
      <c r="Y41" s="119" t="str">
        <f>IFERROR(VLOOKUP(INDEX([3]Validation!$O$20:$R$23, MATCH($S41,[3]Validation!$M$20:$M$23,0),MATCH(O41,[3]Validation!$O$18:$R$18,0)),v.IPCC.risk,2,FALSE), "")</f>
        <v>Moderate</v>
      </c>
      <c r="Z41" s="119" t="s">
        <v>84</v>
      </c>
      <c r="AA41" s="197" t="s">
        <v>113</v>
      </c>
      <c r="AB41" s="190" t="s">
        <v>65</v>
      </c>
      <c r="AC41" s="195" t="s">
        <v>86</v>
      </c>
      <c r="AD41" s="245"/>
    </row>
    <row r="42" spans="1:30" s="246" customFormat="1" ht="69.95" hidden="1" customHeight="1" x14ac:dyDescent="0.25">
      <c r="A42" s="190" t="s">
        <v>673</v>
      </c>
      <c r="B42" s="211" t="s">
        <v>77</v>
      </c>
      <c r="C42" s="192" t="s">
        <v>211</v>
      </c>
      <c r="D42" s="192" t="s">
        <v>29</v>
      </c>
      <c r="E42" s="192" t="s">
        <v>78</v>
      </c>
      <c r="F42" s="192" t="s">
        <v>31</v>
      </c>
      <c r="G42" s="210" t="s">
        <v>674</v>
      </c>
      <c r="H42" s="193" t="s">
        <v>80</v>
      </c>
      <c r="I42" s="194" t="s">
        <v>2065</v>
      </c>
      <c r="J42" s="195" t="s">
        <v>81</v>
      </c>
      <c r="K42" s="118" t="s">
        <v>36</v>
      </c>
      <c r="L42" s="118" t="s">
        <v>36</v>
      </c>
      <c r="M42" s="118" t="s">
        <v>36</v>
      </c>
      <c r="N42" s="118" t="s">
        <v>36</v>
      </c>
      <c r="O42" s="118" t="s">
        <v>36</v>
      </c>
      <c r="P42" s="171" t="s">
        <v>675</v>
      </c>
      <c r="Q42" s="119" t="s">
        <v>35</v>
      </c>
      <c r="R42" s="119" t="s">
        <v>34</v>
      </c>
      <c r="S42" s="119" t="str">
        <f>IFERROR(VLOOKUP(INDEX([3]Validation!$O$11:$R$14, MATCH($R42,[3]Validation!$M$11:$M$14,0),MATCH($Q42,[3]Validation!$O$9:$R$9,0)),[3]Validation!$F$10:$G$25,2,FALSE), "")</f>
        <v>Moderate</v>
      </c>
      <c r="T42" s="176" t="s">
        <v>676</v>
      </c>
      <c r="U42" s="119" t="str">
        <f>IFERROR(VLOOKUP(INDEX([3]Validation!$O$20:$R$23, MATCH($S42,[3]Validation!$M$20:$M$23,0),MATCH(K42,[3]Validation!$O$18:$R$18,0)),v.IPCC.risk,2,FALSE), "")</f>
        <v>High</v>
      </c>
      <c r="V42" s="119" t="str">
        <f>IFERROR(VLOOKUP(INDEX([3]Validation!$O$20:$R$23, MATCH($S42,[3]Validation!$M$20:$M$23,0),MATCH(L42,[3]Validation!$O$18:$R$18,0)),v.IPCC.risk,2,FALSE), "")</f>
        <v>High</v>
      </c>
      <c r="W42" s="119" t="str">
        <f>IFERROR(VLOOKUP(INDEX([3]Validation!$O$20:$R$23, MATCH($S42,[3]Validation!$M$20:$M$23,0),MATCH(M42,[3]Validation!$O$18:$R$18,0)),v.IPCC.risk,2,FALSE), "")</f>
        <v>High</v>
      </c>
      <c r="X42" s="119" t="str">
        <f>IFERROR(VLOOKUP(INDEX([3]Validation!$O$20:$R$23, MATCH($S42,[3]Validation!$M$20:$M$23,0),MATCH(N42,[3]Validation!$O$18:$R$18,0)),v.IPCC.risk,2,FALSE), "")</f>
        <v>High</v>
      </c>
      <c r="Y42" s="119" t="str">
        <f>IFERROR(VLOOKUP(INDEX([3]Validation!$O$20:$R$23, MATCH($S42,[3]Validation!$M$20:$M$23,0),MATCH(O42,[3]Validation!$O$18:$R$18,0)),v.IPCC.risk,2,FALSE), "")</f>
        <v>High</v>
      </c>
      <c r="Z42" s="119" t="s">
        <v>35</v>
      </c>
      <c r="AA42" s="197" t="s">
        <v>677</v>
      </c>
      <c r="AB42" s="190" t="s">
        <v>65</v>
      </c>
      <c r="AC42" s="195" t="s">
        <v>86</v>
      </c>
      <c r="AD42" s="245"/>
    </row>
    <row r="43" spans="1:30" s="246" customFormat="1" ht="69.95" hidden="1" customHeight="1" x14ac:dyDescent="0.25">
      <c r="A43" s="190" t="s">
        <v>598</v>
      </c>
      <c r="B43" s="212" t="s">
        <v>599</v>
      </c>
      <c r="C43" s="192" t="s">
        <v>211</v>
      </c>
      <c r="D43" s="192" t="s">
        <v>29</v>
      </c>
      <c r="E43" s="192" t="s">
        <v>600</v>
      </c>
      <c r="F43" s="192" t="s">
        <v>31</v>
      </c>
      <c r="G43" s="210" t="s">
        <v>601</v>
      </c>
      <c r="H43" s="193" t="s">
        <v>602</v>
      </c>
      <c r="I43" s="194" t="s">
        <v>2088</v>
      </c>
      <c r="J43" s="194"/>
      <c r="K43" s="118" t="s">
        <v>34</v>
      </c>
      <c r="L43" s="118" t="s">
        <v>35</v>
      </c>
      <c r="M43" s="118" t="s">
        <v>35</v>
      </c>
      <c r="N43" s="118" t="s">
        <v>36</v>
      </c>
      <c r="O43" s="118" t="s">
        <v>36</v>
      </c>
      <c r="P43" s="171" t="s">
        <v>603</v>
      </c>
      <c r="Q43" s="119" t="s">
        <v>35</v>
      </c>
      <c r="R43" s="119" t="s">
        <v>122</v>
      </c>
      <c r="S43" s="119" t="str">
        <f>IFERROR(VLOOKUP(INDEX([3]Validation!$O$11:$R$14, MATCH($R43,[3]Validation!$M$11:$M$14,0),MATCH($Q43,[3]Validation!$O$9:$R$9,0)),[3]Validation!$F$10:$G$25,2,FALSE), "")</f>
        <v>Moderate</v>
      </c>
      <c r="T43" s="176" t="s">
        <v>604</v>
      </c>
      <c r="U43" s="119" t="str">
        <f>IFERROR(VLOOKUP(INDEX([3]Validation!$O$20:$R$23, MATCH($S43,[3]Validation!$M$20:$M$23,0),MATCH(K43,[3]Validation!$O$18:$R$18,0)),v.IPCC.risk,2,FALSE), "")</f>
        <v>Low</v>
      </c>
      <c r="V43" s="119" t="str">
        <f>IFERROR(VLOOKUP(INDEX([3]Validation!$O$20:$R$23, MATCH($S43,[3]Validation!$M$20:$M$23,0),MATCH(L43,[3]Validation!$O$18:$R$18,0)),v.IPCC.risk,2,FALSE), "")</f>
        <v>Moderate</v>
      </c>
      <c r="W43" s="119" t="str">
        <f>IFERROR(VLOOKUP(INDEX([3]Validation!$O$20:$R$23, MATCH($S43,[3]Validation!$M$20:$M$23,0),MATCH(M43,[3]Validation!$O$18:$R$18,0)),v.IPCC.risk,2,FALSE), "")</f>
        <v>Moderate</v>
      </c>
      <c r="X43" s="119" t="str">
        <f>IFERROR(VLOOKUP(INDEX([3]Validation!$O$20:$R$23, MATCH($S43,[3]Validation!$M$20:$M$23,0),MATCH(N43,[3]Validation!$O$18:$R$18,0)),v.IPCC.risk,2,FALSE), "")</f>
        <v>High</v>
      </c>
      <c r="Y43" s="119" t="str">
        <f>IFERROR(VLOOKUP(INDEX([3]Validation!$O$20:$R$23, MATCH($S43,[3]Validation!$M$20:$M$23,0),MATCH(O43,[3]Validation!$O$18:$R$18,0)),v.IPCC.risk,2,FALSE), "")</f>
        <v>High</v>
      </c>
      <c r="Z43" s="119" t="s">
        <v>84</v>
      </c>
      <c r="AA43" s="197" t="s">
        <v>605</v>
      </c>
      <c r="AB43" s="190" t="s">
        <v>43</v>
      </c>
      <c r="AC43" s="195" t="s">
        <v>606</v>
      </c>
      <c r="AD43" s="245"/>
    </row>
    <row r="44" spans="1:30" s="246" customFormat="1" ht="69.95" hidden="1" customHeight="1" x14ac:dyDescent="0.25">
      <c r="A44" s="190" t="s">
        <v>594</v>
      </c>
      <c r="B44" s="212" t="s">
        <v>202</v>
      </c>
      <c r="C44" s="192" t="s">
        <v>211</v>
      </c>
      <c r="D44" s="192" t="s">
        <v>29</v>
      </c>
      <c r="E44" s="192" t="s">
        <v>203</v>
      </c>
      <c r="F44" s="192" t="s">
        <v>31</v>
      </c>
      <c r="G44" s="210" t="s">
        <v>595</v>
      </c>
      <c r="H44" s="193" t="s">
        <v>299</v>
      </c>
      <c r="I44" s="194" t="s">
        <v>2074</v>
      </c>
      <c r="J44" s="194"/>
      <c r="K44" s="118" t="s">
        <v>34</v>
      </c>
      <c r="L44" s="118" t="s">
        <v>35</v>
      </c>
      <c r="M44" s="118" t="s">
        <v>35</v>
      </c>
      <c r="N44" s="118" t="s">
        <v>36</v>
      </c>
      <c r="O44" s="118" t="s">
        <v>36</v>
      </c>
      <c r="P44" s="171" t="s">
        <v>205</v>
      </c>
      <c r="Q44" s="119" t="s">
        <v>35</v>
      </c>
      <c r="R44" s="119" t="s">
        <v>34</v>
      </c>
      <c r="S44" s="119" t="str">
        <f>IFERROR(VLOOKUP(INDEX([3]Validation!$O$11:$R$14, MATCH($R44,[3]Validation!$M$11:$M$14,0),MATCH($Q44,[3]Validation!$O$9:$R$9,0)),[3]Validation!$F$10:$G$25,2,FALSE), "")</f>
        <v>Moderate</v>
      </c>
      <c r="T44" s="176" t="s">
        <v>596</v>
      </c>
      <c r="U44" s="119" t="str">
        <f>IFERROR(VLOOKUP(INDEX([3]Validation!$O$20:$R$23, MATCH($S44,[3]Validation!$M$20:$M$23,0),MATCH(K44,[3]Validation!$O$18:$R$18,0)),v.IPCC.risk,2,FALSE), "")</f>
        <v>Low</v>
      </c>
      <c r="V44" s="119" t="str">
        <f>IFERROR(VLOOKUP(INDEX([3]Validation!$O$20:$R$23, MATCH($S44,[3]Validation!$M$20:$M$23,0),MATCH(L44,[3]Validation!$O$18:$R$18,0)),v.IPCC.risk,2,FALSE), "")</f>
        <v>Moderate</v>
      </c>
      <c r="W44" s="119" t="str">
        <f>IFERROR(VLOOKUP(INDEX([3]Validation!$O$20:$R$23, MATCH($S44,[3]Validation!$M$20:$M$23,0),MATCH(M44,[3]Validation!$O$18:$R$18,0)),v.IPCC.risk,2,FALSE), "")</f>
        <v>Moderate</v>
      </c>
      <c r="X44" s="119" t="str">
        <f>IFERROR(VLOOKUP(INDEX([3]Validation!$O$20:$R$23, MATCH($S44,[3]Validation!$M$20:$M$23,0),MATCH(N44,[3]Validation!$O$18:$R$18,0)),v.IPCC.risk,2,FALSE), "")</f>
        <v>High</v>
      </c>
      <c r="Y44" s="119" t="str">
        <f>IFERROR(VLOOKUP(INDEX([3]Validation!$O$20:$R$23, MATCH($S44,[3]Validation!$M$20:$M$23,0),MATCH(O44,[3]Validation!$O$18:$R$18,0)),v.IPCC.risk,2,FALSE), "")</f>
        <v>High</v>
      </c>
      <c r="Z44" s="119" t="s">
        <v>84</v>
      </c>
      <c r="AA44" s="197" t="s">
        <v>597</v>
      </c>
      <c r="AB44" s="190" t="s">
        <v>43</v>
      </c>
      <c r="AC44" s="195" t="s">
        <v>44</v>
      </c>
      <c r="AD44" s="245"/>
    </row>
    <row r="45" spans="1:30" s="246" customFormat="1" ht="69.95" hidden="1" customHeight="1" x14ac:dyDescent="0.25">
      <c r="A45" s="190" t="s">
        <v>209</v>
      </c>
      <c r="B45" s="212" t="s">
        <v>210</v>
      </c>
      <c r="C45" s="192" t="s">
        <v>211</v>
      </c>
      <c r="D45" s="192" t="s">
        <v>29</v>
      </c>
      <c r="E45" s="192" t="s">
        <v>212</v>
      </c>
      <c r="F45" s="192" t="s">
        <v>31</v>
      </c>
      <c r="G45" s="210" t="s">
        <v>213</v>
      </c>
      <c r="H45" s="193" t="s">
        <v>214</v>
      </c>
      <c r="I45" s="194" t="s">
        <v>2073</v>
      </c>
      <c r="J45" s="194"/>
      <c r="K45" s="118" t="s">
        <v>34</v>
      </c>
      <c r="L45" s="118" t="s">
        <v>35</v>
      </c>
      <c r="M45" s="118" t="s">
        <v>35</v>
      </c>
      <c r="N45" s="118" t="s">
        <v>36</v>
      </c>
      <c r="O45" s="118" t="s">
        <v>37</v>
      </c>
      <c r="P45" s="166" t="s">
        <v>215</v>
      </c>
      <c r="Q45" s="119" t="s">
        <v>36</v>
      </c>
      <c r="R45" s="119" t="s">
        <v>39</v>
      </c>
      <c r="S45" s="119" t="str">
        <f>IFERROR(VLOOKUP(INDEX([3]Validation!$O$11:$R$14, MATCH($R45,[3]Validation!$M$11:$M$14,0),MATCH($Q45,[3]Validation!$O$9:$R$9,0)),[3]Validation!$F$10:$G$25,2,FALSE), "")</f>
        <v>Extreme</v>
      </c>
      <c r="T45" s="176" t="s">
        <v>216</v>
      </c>
      <c r="U45" s="119" t="str">
        <f>IFERROR(VLOOKUP(INDEX([3]Validation!$O$20:$R$23, MATCH($S45,[3]Validation!$M$20:$M$23,0),MATCH(K45,[3]Validation!$O$18:$R$18,0)),v.IPCC.risk,2,FALSE), "")</f>
        <v>Moderate</v>
      </c>
      <c r="V45" s="119" t="str">
        <f>IFERROR(VLOOKUP(INDEX([3]Validation!$O$20:$R$23, MATCH($S45,[3]Validation!$M$20:$M$23,0),MATCH(L45,[3]Validation!$O$18:$R$18,0)),v.IPCC.risk,2,FALSE), "")</f>
        <v>High</v>
      </c>
      <c r="W45" s="119" t="str">
        <f>IFERROR(VLOOKUP(INDEX([3]Validation!$O$20:$R$23, MATCH($S45,[3]Validation!$M$20:$M$23,0),MATCH(M45,[3]Validation!$O$18:$R$18,0)),v.IPCC.risk,2,FALSE), "")</f>
        <v>High</v>
      </c>
      <c r="X45" s="119" t="str">
        <f>IFERROR(VLOOKUP(INDEX([3]Validation!$O$20:$R$23, MATCH($S45,[3]Validation!$M$20:$M$23,0),MATCH(N45,[3]Validation!$O$18:$R$18,0)),v.IPCC.risk,2,FALSE), "")</f>
        <v>Extreme</v>
      </c>
      <c r="Y45" s="119" t="str">
        <f>IFERROR(VLOOKUP(INDEX([3]Validation!$O$20:$R$23, MATCH($S45,[3]Validation!$M$20:$M$23,0),MATCH(O45,[3]Validation!$O$18:$R$18,0)),v.IPCC.risk,2,FALSE), "")</f>
        <v>Extreme</v>
      </c>
      <c r="Z45" s="119" t="s">
        <v>84</v>
      </c>
      <c r="AA45" s="197" t="s">
        <v>113</v>
      </c>
      <c r="AB45" s="190" t="s">
        <v>43</v>
      </c>
      <c r="AC45" s="195" t="s">
        <v>208</v>
      </c>
      <c r="AD45" s="245"/>
    </row>
    <row r="46" spans="1:30" s="246" customFormat="1" ht="69.95" hidden="1" customHeight="1" x14ac:dyDescent="0.25">
      <c r="A46" s="190" t="s">
        <v>840</v>
      </c>
      <c r="B46" s="320" t="s">
        <v>491</v>
      </c>
      <c r="C46" s="192" t="s">
        <v>211</v>
      </c>
      <c r="D46" s="192" t="s">
        <v>29</v>
      </c>
      <c r="E46" s="192" t="s">
        <v>616</v>
      </c>
      <c r="F46" s="192" t="s">
        <v>31</v>
      </c>
      <c r="G46" s="210" t="s">
        <v>841</v>
      </c>
      <c r="H46" s="193" t="s">
        <v>842</v>
      </c>
      <c r="I46" s="194"/>
      <c r="J46" s="194"/>
      <c r="K46" s="118" t="s">
        <v>34</v>
      </c>
      <c r="L46" s="118" t="s">
        <v>35</v>
      </c>
      <c r="M46" s="118" t="s">
        <v>35</v>
      </c>
      <c r="N46" s="118" t="s">
        <v>36</v>
      </c>
      <c r="O46" s="118" t="s">
        <v>36</v>
      </c>
      <c r="P46" s="171"/>
      <c r="Q46" s="119" t="s">
        <v>35</v>
      </c>
      <c r="R46" s="119" t="s">
        <v>122</v>
      </c>
      <c r="S46" s="119" t="str">
        <f>IFERROR(VLOOKUP(INDEX([3]Validation!$O$11:$R$14, MATCH($R46,[3]Validation!$M$11:$M$14,0),MATCH($Q46,[3]Validation!$O$9:$R$9,0)),[3]Validation!$F$10:$G$25,2,FALSE), "")</f>
        <v>Moderate</v>
      </c>
      <c r="T46" s="176" t="s">
        <v>843</v>
      </c>
      <c r="U46" s="119" t="str">
        <f>IFERROR(VLOOKUP(INDEX([3]Validation!$O$20:$R$23, MATCH($S46,[3]Validation!$M$20:$M$23,0),MATCH(K46,[3]Validation!$O$18:$R$18,0)),v.IPCC.risk,2,FALSE), "")</f>
        <v>Low</v>
      </c>
      <c r="V46" s="119" t="str">
        <f>IFERROR(VLOOKUP(INDEX([3]Validation!$O$20:$R$23, MATCH($S46,[3]Validation!$M$20:$M$23,0),MATCH(L46,[3]Validation!$O$18:$R$18,0)),v.IPCC.risk,2,FALSE), "")</f>
        <v>Moderate</v>
      </c>
      <c r="W46" s="119" t="str">
        <f>IFERROR(VLOOKUP(INDEX([3]Validation!$O$20:$R$23, MATCH($S46,[3]Validation!$M$20:$M$23,0),MATCH(M46,[3]Validation!$O$18:$R$18,0)),v.IPCC.risk,2,FALSE), "")</f>
        <v>Moderate</v>
      </c>
      <c r="X46" s="119" t="str">
        <f>IFERROR(VLOOKUP(INDEX([3]Validation!$O$20:$R$23, MATCH($S46,[3]Validation!$M$20:$M$23,0),MATCH(N46,[3]Validation!$O$18:$R$18,0)),v.IPCC.risk,2,FALSE), "")</f>
        <v>High</v>
      </c>
      <c r="Y46" s="119" t="str">
        <f>IFERROR(VLOOKUP(INDEX([3]Validation!$O$20:$R$23, MATCH($S46,[3]Validation!$M$20:$M$23,0),MATCH(O46,[3]Validation!$O$18:$R$18,0)),v.IPCC.risk,2,FALSE), "")</f>
        <v>High</v>
      </c>
      <c r="Z46" s="119" t="s">
        <v>35</v>
      </c>
      <c r="AA46" s="197" t="s">
        <v>456</v>
      </c>
      <c r="AB46" s="190" t="s">
        <v>43</v>
      </c>
      <c r="AC46" s="195"/>
      <c r="AD46" s="245"/>
    </row>
    <row r="47" spans="1:30" s="246" customFormat="1" ht="69.95" hidden="1" customHeight="1" x14ac:dyDescent="0.25">
      <c r="A47" s="190" t="s">
        <v>372</v>
      </c>
      <c r="B47" s="196" t="s">
        <v>259</v>
      </c>
      <c r="C47" s="192" t="s">
        <v>211</v>
      </c>
      <c r="D47" s="192" t="s">
        <v>29</v>
      </c>
      <c r="E47" s="192" t="s">
        <v>212</v>
      </c>
      <c r="F47" s="192" t="s">
        <v>31</v>
      </c>
      <c r="G47" s="210" t="s">
        <v>373</v>
      </c>
      <c r="H47" s="193" t="s">
        <v>110</v>
      </c>
      <c r="I47" s="194"/>
      <c r="J47" s="194" t="s">
        <v>292</v>
      </c>
      <c r="K47" s="118" t="s">
        <v>34</v>
      </c>
      <c r="L47" s="118" t="s">
        <v>35</v>
      </c>
      <c r="M47" s="118" t="s">
        <v>35</v>
      </c>
      <c r="N47" s="118" t="s">
        <v>36</v>
      </c>
      <c r="O47" s="118" t="s">
        <v>37</v>
      </c>
      <c r="P47" s="171" t="s">
        <v>374</v>
      </c>
      <c r="Q47" s="119" t="s">
        <v>36</v>
      </c>
      <c r="R47" s="119" t="s">
        <v>34</v>
      </c>
      <c r="S47" s="119" t="str">
        <f>IFERROR(VLOOKUP(INDEX([3]Validation!$O$11:$R$14, MATCH($R47,[3]Validation!$M$11:$M$14,0),MATCH($Q47,[3]Validation!$O$9:$R$9,0)),[3]Validation!$F$10:$G$25,2,FALSE), "")</f>
        <v>High</v>
      </c>
      <c r="T47" s="176" t="s">
        <v>375</v>
      </c>
      <c r="U47" s="119" t="str">
        <f>IFERROR(VLOOKUP(INDEX([3]Validation!$O$20:$R$23, MATCH($S47,[3]Validation!$M$20:$M$23,0),MATCH(K47,[3]Validation!$O$18:$R$18,0)),v.IPCC.risk,2,FALSE), "")</f>
        <v>Low</v>
      </c>
      <c r="V47" s="119" t="str">
        <f>IFERROR(VLOOKUP(INDEX([3]Validation!$O$20:$R$23, MATCH($S47,[3]Validation!$M$20:$M$23,0),MATCH(L47,[3]Validation!$O$18:$R$18,0)),v.IPCC.risk,2,FALSE), "")</f>
        <v>Moderate</v>
      </c>
      <c r="W47" s="119" t="str">
        <f>IFERROR(VLOOKUP(INDEX([3]Validation!$O$20:$R$23, MATCH($S47,[3]Validation!$M$20:$M$23,0),MATCH(M47,[3]Validation!$O$18:$R$18,0)),v.IPCC.risk,2,FALSE), "")</f>
        <v>Moderate</v>
      </c>
      <c r="X47" s="119" t="str">
        <f>IFERROR(VLOOKUP(INDEX([3]Validation!$O$20:$R$23, MATCH($S47,[3]Validation!$M$20:$M$23,0),MATCH(N47,[3]Validation!$O$18:$R$18,0)),v.IPCC.risk,2,FALSE), "")</f>
        <v>High</v>
      </c>
      <c r="Y47" s="119" t="str">
        <f>IFERROR(VLOOKUP(INDEX([3]Validation!$O$20:$R$23, MATCH($S47,[3]Validation!$M$20:$M$23,0),MATCH(O47,[3]Validation!$O$18:$R$18,0)),v.IPCC.risk,2,FALSE), "")</f>
        <v>Extreme</v>
      </c>
      <c r="Z47" s="119" t="s">
        <v>84</v>
      </c>
      <c r="AA47" s="197" t="s">
        <v>376</v>
      </c>
      <c r="AB47" s="190" t="s">
        <v>43</v>
      </c>
      <c r="AC47" s="195" t="s">
        <v>357</v>
      </c>
      <c r="AD47" s="245"/>
    </row>
    <row r="48" spans="1:30" s="246" customFormat="1" ht="69.95" hidden="1" customHeight="1" x14ac:dyDescent="0.25">
      <c r="A48" s="190" t="s">
        <v>258</v>
      </c>
      <c r="B48" s="196" t="s">
        <v>259</v>
      </c>
      <c r="C48" s="192" t="s">
        <v>184</v>
      </c>
      <c r="D48" s="192" t="s">
        <v>29</v>
      </c>
      <c r="E48" s="192" t="s">
        <v>260</v>
      </c>
      <c r="F48" s="192" t="s">
        <v>31</v>
      </c>
      <c r="G48" s="192" t="s">
        <v>261</v>
      </c>
      <c r="H48" s="193" t="s">
        <v>262</v>
      </c>
      <c r="I48" s="195" t="s">
        <v>2076</v>
      </c>
      <c r="J48" s="194" t="s">
        <v>263</v>
      </c>
      <c r="K48" s="118" t="s">
        <v>34</v>
      </c>
      <c r="L48" s="118" t="s">
        <v>34</v>
      </c>
      <c r="M48" s="118" t="s">
        <v>35</v>
      </c>
      <c r="N48" s="118" t="s">
        <v>37</v>
      </c>
      <c r="O48" s="118" t="s">
        <v>37</v>
      </c>
      <c r="P48" s="171" t="s">
        <v>264</v>
      </c>
      <c r="Q48" s="119" t="s">
        <v>36</v>
      </c>
      <c r="R48" s="119" t="s">
        <v>34</v>
      </c>
      <c r="S48" s="119" t="str">
        <f>IFERROR(VLOOKUP(INDEX([3]Validation!$O$11:$R$14, MATCH($R48,[3]Validation!$M$11:$M$14,0),MATCH($Q48,[3]Validation!$O$9:$R$9,0)),[3]Validation!$F$10:$G$25,2,FALSE), "")</f>
        <v>High</v>
      </c>
      <c r="T48" s="176" t="s">
        <v>265</v>
      </c>
      <c r="U48" s="119" t="str">
        <f>IFERROR(VLOOKUP(INDEX([3]Validation!$O$20:$R$23, MATCH($S48,[3]Validation!$M$20:$M$23,0),MATCH(K48,[3]Validation!$O$18:$R$18,0)),v.IPCC.risk,2,FALSE), "")</f>
        <v>Low</v>
      </c>
      <c r="V48" s="119" t="str">
        <f>IFERROR(VLOOKUP(INDEX([3]Validation!$O$20:$R$23, MATCH($S48,[3]Validation!$M$20:$M$23,0),MATCH(L48,[3]Validation!$O$18:$R$18,0)),v.IPCC.risk,2,FALSE), "")</f>
        <v>Low</v>
      </c>
      <c r="W48" s="119" t="str">
        <f>IFERROR(VLOOKUP(INDEX([3]Validation!$O$20:$R$23, MATCH($S48,[3]Validation!$M$20:$M$23,0),MATCH(M48,[3]Validation!$O$18:$R$18,0)),v.IPCC.risk,2,FALSE), "")</f>
        <v>Moderate</v>
      </c>
      <c r="X48" s="119" t="str">
        <f>IFERROR(VLOOKUP(INDEX([3]Validation!$O$20:$R$23, MATCH($S48,[3]Validation!$M$20:$M$23,0),MATCH(N48,[3]Validation!$O$18:$R$18,0)),v.IPCC.risk,2,FALSE), "")</f>
        <v>Extreme</v>
      </c>
      <c r="Y48" s="119" t="str">
        <f>IFERROR(VLOOKUP(INDEX([3]Validation!$O$20:$R$23, MATCH($S48,[3]Validation!$M$20:$M$23,0),MATCH(O48,[3]Validation!$O$18:$R$18,0)),v.IPCC.risk,2,FALSE), "")</f>
        <v>Extreme</v>
      </c>
      <c r="Z48" s="119" t="s">
        <v>84</v>
      </c>
      <c r="AA48" s="197" t="s">
        <v>266</v>
      </c>
      <c r="AB48" s="190" t="s">
        <v>43</v>
      </c>
      <c r="AC48" s="195"/>
      <c r="AD48" s="245"/>
    </row>
    <row r="49" spans="1:30" s="246" customFormat="1" ht="69.95" hidden="1" customHeight="1" x14ac:dyDescent="0.25">
      <c r="A49" s="190" t="s">
        <v>1040</v>
      </c>
      <c r="B49" s="191" t="s">
        <v>350</v>
      </c>
      <c r="C49" s="192" t="s">
        <v>211</v>
      </c>
      <c r="D49" s="192" t="s">
        <v>29</v>
      </c>
      <c r="E49" s="192" t="s">
        <v>351</v>
      </c>
      <c r="F49" s="192" t="s">
        <v>31</v>
      </c>
      <c r="G49" s="210" t="s">
        <v>1041</v>
      </c>
      <c r="H49" s="193" t="s">
        <v>214</v>
      </c>
      <c r="I49" s="194" t="s">
        <v>2084</v>
      </c>
      <c r="J49" s="194" t="s">
        <v>353</v>
      </c>
      <c r="K49" s="118" t="s">
        <v>34</v>
      </c>
      <c r="L49" s="118" t="s">
        <v>35</v>
      </c>
      <c r="M49" s="118" t="s">
        <v>35</v>
      </c>
      <c r="N49" s="118" t="s">
        <v>36</v>
      </c>
      <c r="O49" s="118" t="s">
        <v>37</v>
      </c>
      <c r="P49" s="171" t="s">
        <v>415</v>
      </c>
      <c r="Q49" s="119" t="s">
        <v>35</v>
      </c>
      <c r="R49" s="119" t="s">
        <v>34</v>
      </c>
      <c r="S49" s="119" t="str">
        <f>IFERROR(VLOOKUP(INDEX([3]Validation!$O$11:$R$14, MATCH($R49,[3]Validation!$M$11:$M$14,0),MATCH($Q49,[3]Validation!$O$9:$R$9,0)),[3]Validation!$F$10:$G$25,2,FALSE), "")</f>
        <v>Moderate</v>
      </c>
      <c r="T49" s="176" t="s">
        <v>1042</v>
      </c>
      <c r="U49" s="119" t="str">
        <f>IFERROR(VLOOKUP(INDEX([3]Validation!$O$20:$R$23, MATCH($S49,[3]Validation!$M$20:$M$23,0),MATCH(K49,[3]Validation!$O$18:$R$18,0)),v.IPCC.risk,2,FALSE), "")</f>
        <v>Low</v>
      </c>
      <c r="V49" s="119" t="str">
        <f>IFERROR(VLOOKUP(INDEX([3]Validation!$O$20:$R$23, MATCH($S49,[3]Validation!$M$20:$M$23,0),MATCH(L49,[3]Validation!$O$18:$R$18,0)),v.IPCC.risk,2,FALSE), "")</f>
        <v>Moderate</v>
      </c>
      <c r="W49" s="119" t="str">
        <f>IFERROR(VLOOKUP(INDEX([3]Validation!$O$20:$R$23, MATCH($S49,[3]Validation!$M$20:$M$23,0),MATCH(M49,[3]Validation!$O$18:$R$18,0)),v.IPCC.risk,2,FALSE), "")</f>
        <v>Moderate</v>
      </c>
      <c r="X49" s="119" t="str">
        <f>IFERROR(VLOOKUP(INDEX([3]Validation!$O$20:$R$23, MATCH($S49,[3]Validation!$M$20:$M$23,0),MATCH(N49,[3]Validation!$O$18:$R$18,0)),v.IPCC.risk,2,FALSE), "")</f>
        <v>High</v>
      </c>
      <c r="Y49" s="119" t="str">
        <f>IFERROR(VLOOKUP(INDEX([3]Validation!$O$20:$R$23, MATCH($S49,[3]Validation!$M$20:$M$23,0),MATCH(O49,[3]Validation!$O$18:$R$18,0)),v.IPCC.risk,2,FALSE), "")</f>
        <v>High</v>
      </c>
      <c r="Z49" s="119"/>
      <c r="AA49" s="197" t="s">
        <v>1043</v>
      </c>
      <c r="AB49" s="190" t="s">
        <v>43</v>
      </c>
      <c r="AC49" s="195"/>
      <c r="AD49" s="245"/>
    </row>
    <row r="50" spans="1:30" s="246" customFormat="1" ht="69.95" hidden="1" customHeight="1" x14ac:dyDescent="0.25">
      <c r="A50" s="190" t="s">
        <v>377</v>
      </c>
      <c r="B50" s="191" t="s">
        <v>27</v>
      </c>
      <c r="C50" s="192" t="s">
        <v>211</v>
      </c>
      <c r="D50" s="192" t="s">
        <v>29</v>
      </c>
      <c r="E50" s="192" t="s">
        <v>359</v>
      </c>
      <c r="F50" s="192" t="s">
        <v>31</v>
      </c>
      <c r="G50" s="210" t="s">
        <v>378</v>
      </c>
      <c r="H50" s="193" t="s">
        <v>379</v>
      </c>
      <c r="I50" s="194"/>
      <c r="J50" s="194" t="s">
        <v>380</v>
      </c>
      <c r="K50" s="118" t="s">
        <v>34</v>
      </c>
      <c r="L50" s="118" t="s">
        <v>35</v>
      </c>
      <c r="M50" s="118" t="s">
        <v>35</v>
      </c>
      <c r="N50" s="118" t="s">
        <v>36</v>
      </c>
      <c r="O50" s="118" t="s">
        <v>37</v>
      </c>
      <c r="P50" s="171" t="s">
        <v>381</v>
      </c>
      <c r="Q50" s="119" t="s">
        <v>36</v>
      </c>
      <c r="R50" s="119" t="s">
        <v>34</v>
      </c>
      <c r="S50" s="119" t="str">
        <f>IFERROR(VLOOKUP(INDEX([3]Validation!$O$11:$R$14, MATCH($R50,[3]Validation!$M$11:$M$14,0),MATCH($Q50,[3]Validation!$O$9:$R$9,0)),[3]Validation!$F$10:$G$25,2,FALSE), "")</f>
        <v>High</v>
      </c>
      <c r="T50" s="176" t="s">
        <v>382</v>
      </c>
      <c r="U50" s="119" t="str">
        <f>IFERROR(VLOOKUP(INDEX([3]Validation!$O$20:$R$23, MATCH($S50,[3]Validation!$M$20:$M$23,0),MATCH(K50,[3]Validation!$O$18:$R$18,0)),v.IPCC.risk,2,FALSE), "")</f>
        <v>Low</v>
      </c>
      <c r="V50" s="119" t="str">
        <f>IFERROR(VLOOKUP(INDEX([3]Validation!$O$20:$R$23, MATCH($S50,[3]Validation!$M$20:$M$23,0),MATCH(L50,[3]Validation!$O$18:$R$18,0)),v.IPCC.risk,2,FALSE), "")</f>
        <v>Moderate</v>
      </c>
      <c r="W50" s="119" t="str">
        <f>IFERROR(VLOOKUP(INDEX([3]Validation!$O$20:$R$23, MATCH($S50,[3]Validation!$M$20:$M$23,0),MATCH(M50,[3]Validation!$O$18:$R$18,0)),v.IPCC.risk,2,FALSE), "")</f>
        <v>Moderate</v>
      </c>
      <c r="X50" s="119" t="str">
        <f>IFERROR(VLOOKUP(INDEX([3]Validation!$O$20:$R$23, MATCH($S50,[3]Validation!$M$20:$M$23,0),MATCH(N50,[3]Validation!$O$18:$R$18,0)),v.IPCC.risk,2,FALSE), "")</f>
        <v>High</v>
      </c>
      <c r="Y50" s="119" t="str">
        <f>IFERROR(VLOOKUP(INDEX([3]Validation!$O$20:$R$23, MATCH($S50,[3]Validation!$M$20:$M$23,0),MATCH(O50,[3]Validation!$O$18:$R$18,0)),v.IPCC.risk,2,FALSE), "")</f>
        <v>Extreme</v>
      </c>
      <c r="Z50" s="119" t="s">
        <v>124</v>
      </c>
      <c r="AA50" s="197" t="s">
        <v>383</v>
      </c>
      <c r="AB50" s="190" t="s">
        <v>43</v>
      </c>
      <c r="AC50" s="195" t="s">
        <v>384</v>
      </c>
      <c r="AD50" s="245"/>
    </row>
    <row r="51" spans="1:30" s="246" customFormat="1" ht="69.95" hidden="1" customHeight="1" x14ac:dyDescent="0.25">
      <c r="A51" s="190" t="s">
        <v>418</v>
      </c>
      <c r="B51" s="191" t="s">
        <v>174</v>
      </c>
      <c r="C51" s="192" t="s">
        <v>211</v>
      </c>
      <c r="D51" s="192" t="s">
        <v>29</v>
      </c>
      <c r="E51" s="192" t="s">
        <v>175</v>
      </c>
      <c r="F51" s="192" t="s">
        <v>31</v>
      </c>
      <c r="G51" s="210" t="s">
        <v>419</v>
      </c>
      <c r="H51" s="193" t="s">
        <v>346</v>
      </c>
      <c r="I51" s="194" t="s">
        <v>2084</v>
      </c>
      <c r="J51" s="194" t="s">
        <v>420</v>
      </c>
      <c r="K51" s="118" t="s">
        <v>34</v>
      </c>
      <c r="L51" s="118" t="s">
        <v>35</v>
      </c>
      <c r="M51" s="118" t="s">
        <v>35</v>
      </c>
      <c r="N51" s="118" t="s">
        <v>36</v>
      </c>
      <c r="O51" s="118" t="s">
        <v>37</v>
      </c>
      <c r="P51" s="171" t="s">
        <v>421</v>
      </c>
      <c r="Q51" s="119" t="s">
        <v>36</v>
      </c>
      <c r="R51" s="119" t="s">
        <v>39</v>
      </c>
      <c r="S51" s="119" t="str">
        <f>IFERROR(VLOOKUP(INDEX([3]Validation!$O$11:$R$14, MATCH($R51,[3]Validation!$M$11:$M$14,0),MATCH($Q51,[3]Validation!$O$9:$R$9,0)),[3]Validation!$F$10:$G$25,2,FALSE), "")</f>
        <v>Extreme</v>
      </c>
      <c r="T51" s="176" t="s">
        <v>422</v>
      </c>
      <c r="U51" s="119" t="str">
        <f>IFERROR(VLOOKUP(INDEX([3]Validation!$O$20:$R$23, MATCH($S51,[3]Validation!$M$20:$M$23,0),MATCH(K51,[3]Validation!$O$18:$R$18,0)),v.IPCC.risk,2,FALSE), "")</f>
        <v>Moderate</v>
      </c>
      <c r="V51" s="119" t="str">
        <f>IFERROR(VLOOKUP(INDEX([3]Validation!$O$20:$R$23, MATCH($S51,[3]Validation!$M$20:$M$23,0),MATCH(L51,[3]Validation!$O$18:$R$18,0)),v.IPCC.risk,2,FALSE), "")</f>
        <v>High</v>
      </c>
      <c r="W51" s="119" t="str">
        <f>IFERROR(VLOOKUP(INDEX([3]Validation!$O$20:$R$23, MATCH($S51,[3]Validation!$M$20:$M$23,0),MATCH(M51,[3]Validation!$O$18:$R$18,0)),v.IPCC.risk,2,FALSE), "")</f>
        <v>High</v>
      </c>
      <c r="X51" s="119" t="str">
        <f>IFERROR(VLOOKUP(INDEX([3]Validation!$O$20:$R$23, MATCH($S51,[3]Validation!$M$20:$M$23,0),MATCH(N51,[3]Validation!$O$18:$R$18,0)),v.IPCC.risk,2,FALSE), "")</f>
        <v>Extreme</v>
      </c>
      <c r="Y51" s="119" t="str">
        <f>IFERROR(VLOOKUP(INDEX([3]Validation!$O$20:$R$23, MATCH($S51,[3]Validation!$M$20:$M$23,0),MATCH(O51,[3]Validation!$O$18:$R$18,0)),v.IPCC.risk,2,FALSE), "")</f>
        <v>Extreme</v>
      </c>
      <c r="Z51" s="119" t="s">
        <v>35</v>
      </c>
      <c r="AA51" s="197" t="s">
        <v>423</v>
      </c>
      <c r="AB51" s="190" t="s">
        <v>43</v>
      </c>
      <c r="AC51" s="195" t="s">
        <v>44</v>
      </c>
      <c r="AD51" s="245"/>
    </row>
    <row r="52" spans="1:30" ht="69.95" customHeight="1" x14ac:dyDescent="0.25">
      <c r="A52" s="190" t="s">
        <v>827</v>
      </c>
      <c r="B52" s="191" t="s">
        <v>27</v>
      </c>
      <c r="C52" s="192" t="s">
        <v>107</v>
      </c>
      <c r="D52" s="192" t="s">
        <v>29</v>
      </c>
      <c r="E52" s="192" t="s">
        <v>185</v>
      </c>
      <c r="F52" s="192" t="s">
        <v>49</v>
      </c>
      <c r="G52" s="210" t="s">
        <v>828</v>
      </c>
      <c r="H52" s="193" t="s">
        <v>829</v>
      </c>
      <c r="I52" s="399"/>
      <c r="J52" s="194"/>
      <c r="K52" s="93" t="s">
        <v>34</v>
      </c>
      <c r="L52" s="93" t="s">
        <v>35</v>
      </c>
      <c r="M52" s="93" t="s">
        <v>35</v>
      </c>
      <c r="N52" s="93" t="s">
        <v>36</v>
      </c>
      <c r="O52" s="93" t="s">
        <v>36</v>
      </c>
      <c r="P52" s="166" t="s">
        <v>830</v>
      </c>
      <c r="Q52" s="5" t="s">
        <v>35</v>
      </c>
      <c r="R52" s="7" t="s">
        <v>34</v>
      </c>
      <c r="S52" s="8" t="str">
        <f>IFERROR(VLOOKUP(INDEX([3]Validation!$O$11:$R$14, MATCH($R52,[3]Validation!$M$11:$M$14,0),MATCH($Q52,[3]Validation!$O$9:$R$9,0)),[3]Validation!$F$10:$G$25,2,FALSE), "")</f>
        <v>Moderate</v>
      </c>
      <c r="T52" s="177" t="s">
        <v>831</v>
      </c>
      <c r="U52" s="8" t="str">
        <f>IFERROR(VLOOKUP(INDEX([3]Validation!$O$20:$R$23, MATCH($S52,[3]Validation!$M$20:$M$23,0),MATCH(K52,[3]Validation!$O$18:$R$18,0)),v.IPCC.risk,2,FALSE), "")</f>
        <v>Low</v>
      </c>
      <c r="V52" s="8" t="str">
        <f>IFERROR(VLOOKUP(INDEX([3]Validation!$O$20:$R$23, MATCH($S52,[3]Validation!$M$20:$M$23,0),MATCH(L52,[3]Validation!$O$18:$R$18,0)),v.IPCC.risk,2,FALSE), "")</f>
        <v>Moderate</v>
      </c>
      <c r="W52" s="8" t="str">
        <f>IFERROR(VLOOKUP(INDEX([3]Validation!$O$20:$R$23, MATCH($S52,[3]Validation!$M$20:$M$23,0),MATCH(M52,[3]Validation!$O$18:$R$18,0)),v.IPCC.risk,2,FALSE), "")</f>
        <v>Moderate</v>
      </c>
      <c r="X52" s="8" t="str">
        <f>IFERROR(VLOOKUP(INDEX([3]Validation!$O$20:$R$23, MATCH($S52,[3]Validation!$M$20:$M$23,0),MATCH(N52,[3]Validation!$O$18:$R$18,0)),v.IPCC.risk,2,FALSE), "")</f>
        <v>High</v>
      </c>
      <c r="Y52" s="8" t="str">
        <f>IFERROR(VLOOKUP(INDEX([3]Validation!$O$20:$R$23, MATCH($S52,[3]Validation!$M$20:$M$23,0),MATCH(O52,[3]Validation!$O$18:$R$18,0)),v.IPCC.risk,2,FALSE), "")</f>
        <v>High</v>
      </c>
      <c r="Z52" s="8" t="s">
        <v>35</v>
      </c>
      <c r="AA52" s="197" t="s">
        <v>832</v>
      </c>
      <c r="AB52" s="190" t="s">
        <v>43</v>
      </c>
      <c r="AC52" s="195" t="s">
        <v>833</v>
      </c>
      <c r="AD52" s="216"/>
    </row>
    <row r="53" spans="1:30" ht="69.95" customHeight="1" x14ac:dyDescent="0.25">
      <c r="A53" s="190" t="s">
        <v>349</v>
      </c>
      <c r="B53" s="191" t="s">
        <v>350</v>
      </c>
      <c r="C53" s="192" t="s">
        <v>107</v>
      </c>
      <c r="D53" s="192" t="s">
        <v>29</v>
      </c>
      <c r="E53" s="192" t="s">
        <v>351</v>
      </c>
      <c r="F53" s="192" t="s">
        <v>31</v>
      </c>
      <c r="G53" s="210" t="s">
        <v>352</v>
      </c>
      <c r="H53" s="193" t="s">
        <v>110</v>
      </c>
      <c r="I53" s="195" t="s">
        <v>2082</v>
      </c>
      <c r="J53" s="194" t="s">
        <v>353</v>
      </c>
      <c r="K53" s="93" t="s">
        <v>34</v>
      </c>
      <c r="L53" s="93" t="s">
        <v>35</v>
      </c>
      <c r="M53" s="93" t="s">
        <v>35</v>
      </c>
      <c r="N53" s="93" t="s">
        <v>36</v>
      </c>
      <c r="O53" s="93" t="s">
        <v>37</v>
      </c>
      <c r="P53" s="166" t="s">
        <v>354</v>
      </c>
      <c r="Q53" s="5" t="s">
        <v>36</v>
      </c>
      <c r="R53" s="7" t="s">
        <v>34</v>
      </c>
      <c r="S53" s="8" t="str">
        <f>IFERROR(VLOOKUP(INDEX([3]Validation!$O$11:$R$14, MATCH($R53,[3]Validation!$M$11:$M$14,0),MATCH($Q53,[3]Validation!$O$9:$R$9,0)),[3]Validation!$F$10:$G$25,2,FALSE), "")</f>
        <v>High</v>
      </c>
      <c r="T53" s="177" t="s">
        <v>355</v>
      </c>
      <c r="U53" s="8" t="str">
        <f>IFERROR(VLOOKUP(INDEX([3]Validation!$O$20:$R$23, MATCH($S53,[3]Validation!$M$20:$M$23,0),MATCH(K53,[3]Validation!$O$18:$R$18,0)),v.IPCC.risk,2,FALSE), "")</f>
        <v>Low</v>
      </c>
      <c r="V53" s="8" t="str">
        <f>IFERROR(VLOOKUP(INDEX([3]Validation!$O$20:$R$23, MATCH($S53,[3]Validation!$M$20:$M$23,0),MATCH(L53,[3]Validation!$O$18:$R$18,0)),v.IPCC.risk,2,FALSE), "")</f>
        <v>Moderate</v>
      </c>
      <c r="W53" s="8" t="str">
        <f>IFERROR(VLOOKUP(INDEX([3]Validation!$O$20:$R$23, MATCH($S53,[3]Validation!$M$20:$M$23,0),MATCH(M53,[3]Validation!$O$18:$R$18,0)),v.IPCC.risk,2,FALSE), "")</f>
        <v>Moderate</v>
      </c>
      <c r="X53" s="8" t="str">
        <f>IFERROR(VLOOKUP(INDEX([3]Validation!$O$20:$R$23, MATCH($S53,[3]Validation!$M$20:$M$23,0),MATCH(N53,[3]Validation!$O$18:$R$18,0)),v.IPCC.risk,2,FALSE), "")</f>
        <v>High</v>
      </c>
      <c r="Y53" s="8" t="str">
        <f>IFERROR(VLOOKUP(INDEX([3]Validation!$O$20:$R$23, MATCH($S53,[3]Validation!$M$20:$M$23,0),MATCH(O53,[3]Validation!$O$18:$R$18,0)),v.IPCC.risk,2,FALSE), "")</f>
        <v>Extreme</v>
      </c>
      <c r="Z53" s="8" t="s">
        <v>84</v>
      </c>
      <c r="AA53" s="197" t="s">
        <v>356</v>
      </c>
      <c r="AB53" s="190" t="s">
        <v>43</v>
      </c>
      <c r="AC53" s="195" t="s">
        <v>357</v>
      </c>
      <c r="AD53" s="216"/>
    </row>
    <row r="54" spans="1:30" ht="69.95" customHeight="1" x14ac:dyDescent="0.25">
      <c r="A54" s="190" t="s">
        <v>397</v>
      </c>
      <c r="B54" s="196" t="s">
        <v>259</v>
      </c>
      <c r="C54" s="192" t="s">
        <v>107</v>
      </c>
      <c r="D54" s="192" t="s">
        <v>29</v>
      </c>
      <c r="E54" s="192" t="s">
        <v>212</v>
      </c>
      <c r="F54" s="192" t="s">
        <v>31</v>
      </c>
      <c r="G54" s="210" t="s">
        <v>398</v>
      </c>
      <c r="H54" s="193" t="s">
        <v>110</v>
      </c>
      <c r="I54" s="194" t="s">
        <v>2083</v>
      </c>
      <c r="J54" s="194" t="s">
        <v>292</v>
      </c>
      <c r="K54" s="93" t="s">
        <v>34</v>
      </c>
      <c r="L54" s="93" t="s">
        <v>35</v>
      </c>
      <c r="M54" s="93" t="s">
        <v>35</v>
      </c>
      <c r="N54" s="93" t="s">
        <v>36</v>
      </c>
      <c r="O54" s="93" t="s">
        <v>37</v>
      </c>
      <c r="P54" s="166" t="s">
        <v>399</v>
      </c>
      <c r="Q54" s="5" t="s">
        <v>36</v>
      </c>
      <c r="R54" s="7" t="s">
        <v>34</v>
      </c>
      <c r="S54" s="8" t="str">
        <f>IFERROR(VLOOKUP(INDEX([3]Validation!$O$11:$R$14, MATCH($R54,[3]Validation!$M$11:$M$14,0),MATCH($Q54,[3]Validation!$O$9:$R$9,0)),[3]Validation!$F$10:$G$25,2,FALSE), "")</f>
        <v>High</v>
      </c>
      <c r="T54" s="177" t="s">
        <v>400</v>
      </c>
      <c r="U54" s="8" t="str">
        <f>IFERROR(VLOOKUP(INDEX([3]Validation!$O$20:$R$23, MATCH($S54,[3]Validation!$M$20:$M$23,0),MATCH(K54,[3]Validation!$O$18:$R$18,0)),v.IPCC.risk,2,FALSE), "")</f>
        <v>Low</v>
      </c>
      <c r="V54" s="8" t="str">
        <f>IFERROR(VLOOKUP(INDEX([3]Validation!$O$20:$R$23, MATCH($S54,[3]Validation!$M$20:$M$23,0),MATCH(L54,[3]Validation!$O$18:$R$18,0)),v.IPCC.risk,2,FALSE), "")</f>
        <v>Moderate</v>
      </c>
      <c r="W54" s="8" t="str">
        <f>IFERROR(VLOOKUP(INDEX([3]Validation!$O$20:$R$23, MATCH($S54,[3]Validation!$M$20:$M$23,0),MATCH(M54,[3]Validation!$O$18:$R$18,0)),v.IPCC.risk,2,FALSE), "")</f>
        <v>Moderate</v>
      </c>
      <c r="X54" s="8" t="str">
        <f>IFERROR(VLOOKUP(INDEX([3]Validation!$O$20:$R$23, MATCH($S54,[3]Validation!$M$20:$M$23,0),MATCH(N54,[3]Validation!$O$18:$R$18,0)),v.IPCC.risk,2,FALSE), "")</f>
        <v>High</v>
      </c>
      <c r="Y54" s="8" t="str">
        <f>IFERROR(VLOOKUP(INDEX([3]Validation!$O$20:$R$23, MATCH($S54,[3]Validation!$M$20:$M$23,0),MATCH(O54,[3]Validation!$O$18:$R$18,0)),v.IPCC.risk,2,FALSE), "")</f>
        <v>Extreme</v>
      </c>
      <c r="Z54" s="8" t="s">
        <v>84</v>
      </c>
      <c r="AA54" s="197" t="s">
        <v>113</v>
      </c>
      <c r="AB54" s="190" t="s">
        <v>43</v>
      </c>
      <c r="AC54" s="195" t="s">
        <v>357</v>
      </c>
      <c r="AD54" s="216"/>
    </row>
    <row r="55" spans="1:30" ht="69.95" customHeight="1" x14ac:dyDescent="0.25">
      <c r="A55" s="190" t="s">
        <v>638</v>
      </c>
      <c r="B55" s="320" t="s">
        <v>491</v>
      </c>
      <c r="C55" s="192" t="s">
        <v>107</v>
      </c>
      <c r="D55" s="192" t="s">
        <v>29</v>
      </c>
      <c r="E55" s="192" t="s">
        <v>639</v>
      </c>
      <c r="F55" s="192" t="s">
        <v>31</v>
      </c>
      <c r="G55" s="210" t="s">
        <v>640</v>
      </c>
      <c r="H55" s="193" t="s">
        <v>110</v>
      </c>
      <c r="I55" s="194" t="s">
        <v>2090</v>
      </c>
      <c r="J55" s="194" t="s">
        <v>641</v>
      </c>
      <c r="K55" s="93" t="s">
        <v>34</v>
      </c>
      <c r="L55" s="93" t="s">
        <v>34</v>
      </c>
      <c r="M55" s="93" t="s">
        <v>35</v>
      </c>
      <c r="N55" s="93" t="s">
        <v>36</v>
      </c>
      <c r="O55" s="93" t="s">
        <v>36</v>
      </c>
      <c r="P55" s="166" t="s">
        <v>642</v>
      </c>
      <c r="Q55" s="5" t="s">
        <v>36</v>
      </c>
      <c r="R55" s="7" t="s">
        <v>122</v>
      </c>
      <c r="S55" s="8" t="str">
        <f>IFERROR(VLOOKUP(INDEX([3]Validation!$O$11:$R$14, MATCH($R55,[3]Validation!$M$11:$M$14,0),MATCH($Q55,[3]Validation!$O$9:$R$9,0)),[3]Validation!$F$10:$G$25,2,FALSE), "")</f>
        <v>High</v>
      </c>
      <c r="T55" s="177" t="s">
        <v>643</v>
      </c>
      <c r="U55" s="8" t="str">
        <f>IFERROR(VLOOKUP(INDEX([3]Validation!$O$20:$R$23, MATCH($S55,[3]Validation!$M$20:$M$23,0),MATCH(K55,[3]Validation!$O$18:$R$18,0)),v.IPCC.risk,2,FALSE), "")</f>
        <v>Low</v>
      </c>
      <c r="V55" s="8" t="str">
        <f>IFERROR(VLOOKUP(INDEX([3]Validation!$O$20:$R$23, MATCH($S55,[3]Validation!$M$20:$M$23,0),MATCH(L55,[3]Validation!$O$18:$R$18,0)),v.IPCC.risk,2,FALSE), "")</f>
        <v>Low</v>
      </c>
      <c r="W55" s="8" t="str">
        <f>IFERROR(VLOOKUP(INDEX([3]Validation!$O$20:$R$23, MATCH($S55,[3]Validation!$M$20:$M$23,0),MATCH(M55,[3]Validation!$O$18:$R$18,0)),v.IPCC.risk,2,FALSE), "")</f>
        <v>Moderate</v>
      </c>
      <c r="X55" s="8" t="str">
        <f>IFERROR(VLOOKUP(INDEX([3]Validation!$O$20:$R$23, MATCH($S55,[3]Validation!$M$20:$M$23,0),MATCH(N55,[3]Validation!$O$18:$R$18,0)),v.IPCC.risk,2,FALSE), "")</f>
        <v>High</v>
      </c>
      <c r="Y55" s="8" t="str">
        <f>IFERROR(VLOOKUP(INDEX([3]Validation!$O$20:$R$23, MATCH($S55,[3]Validation!$M$20:$M$23,0),MATCH(O55,[3]Validation!$O$18:$R$18,0)),v.IPCC.risk,2,FALSE), "")</f>
        <v>High</v>
      </c>
      <c r="Z55" s="8" t="s">
        <v>84</v>
      </c>
      <c r="AA55" s="197" t="s">
        <v>644</v>
      </c>
      <c r="AB55" s="190" t="s">
        <v>65</v>
      </c>
      <c r="AC55" s="195" t="s">
        <v>645</v>
      </c>
      <c r="AD55" s="216"/>
    </row>
    <row r="56" spans="1:30" ht="69.95" customHeight="1" x14ac:dyDescent="0.25">
      <c r="A56" s="190" t="s">
        <v>339</v>
      </c>
      <c r="B56" s="196" t="s">
        <v>340</v>
      </c>
      <c r="C56" s="192" t="s">
        <v>107</v>
      </c>
      <c r="D56" s="192" t="s">
        <v>29</v>
      </c>
      <c r="E56" s="192" t="s">
        <v>212</v>
      </c>
      <c r="F56" s="192" t="s">
        <v>31</v>
      </c>
      <c r="G56" s="210" t="s">
        <v>341</v>
      </c>
      <c r="H56" s="193" t="s">
        <v>110</v>
      </c>
      <c r="I56" s="194" t="s">
        <v>2073</v>
      </c>
      <c r="J56" s="194"/>
      <c r="K56" s="93" t="s">
        <v>34</v>
      </c>
      <c r="L56" s="93" t="s">
        <v>35</v>
      </c>
      <c r="M56" s="93" t="s">
        <v>35</v>
      </c>
      <c r="N56" s="93" t="s">
        <v>36</v>
      </c>
      <c r="O56" s="93" t="s">
        <v>37</v>
      </c>
      <c r="P56" s="166" t="s">
        <v>215</v>
      </c>
      <c r="Q56" s="5" t="s">
        <v>36</v>
      </c>
      <c r="R56" s="7" t="s">
        <v>34</v>
      </c>
      <c r="S56" s="8" t="str">
        <f>IFERROR(VLOOKUP(INDEX([3]Validation!$O$11:$R$14, MATCH($R56,[3]Validation!$M$11:$M$14,0),MATCH($Q56,[3]Validation!$O$9:$R$9,0)),[3]Validation!$F$10:$G$25,2,FALSE), "")</f>
        <v>High</v>
      </c>
      <c r="T56" s="177" t="s">
        <v>342</v>
      </c>
      <c r="U56" s="8" t="str">
        <f>IFERROR(VLOOKUP(INDEX([3]Validation!$O$20:$R$23, MATCH($S56,[3]Validation!$M$20:$M$23,0),MATCH(K56,[3]Validation!$O$18:$R$18,0)),v.IPCC.risk,2,FALSE), "")</f>
        <v>Low</v>
      </c>
      <c r="V56" s="8" t="str">
        <f>IFERROR(VLOOKUP(INDEX([3]Validation!$O$20:$R$23, MATCH($S56,[3]Validation!$M$20:$M$23,0),MATCH(L56,[3]Validation!$O$18:$R$18,0)),v.IPCC.risk,2,FALSE), "")</f>
        <v>Moderate</v>
      </c>
      <c r="W56" s="8" t="str">
        <f>IFERROR(VLOOKUP(INDEX([3]Validation!$O$20:$R$23, MATCH($S56,[3]Validation!$M$20:$M$23,0),MATCH(M56,[3]Validation!$O$18:$R$18,0)),v.IPCC.risk,2,FALSE), "")</f>
        <v>Moderate</v>
      </c>
      <c r="X56" s="8" t="str">
        <f>IFERROR(VLOOKUP(INDEX([3]Validation!$O$20:$R$23, MATCH($S56,[3]Validation!$M$20:$M$23,0),MATCH(N56,[3]Validation!$O$18:$R$18,0)),v.IPCC.risk,2,FALSE), "")</f>
        <v>High</v>
      </c>
      <c r="Y56" s="8" t="str">
        <f>IFERROR(VLOOKUP(INDEX([3]Validation!$O$20:$R$23, MATCH($S56,[3]Validation!$M$20:$M$23,0),MATCH(O56,[3]Validation!$O$18:$R$18,0)),v.IPCC.risk,2,FALSE), "")</f>
        <v>Extreme</v>
      </c>
      <c r="Z56" s="8" t="s">
        <v>84</v>
      </c>
      <c r="AA56" s="197" t="s">
        <v>343</v>
      </c>
      <c r="AB56" s="190" t="s">
        <v>65</v>
      </c>
      <c r="AC56" s="195" t="s">
        <v>86</v>
      </c>
      <c r="AD56" s="216"/>
    </row>
    <row r="57" spans="1:30" ht="69.95" hidden="1" customHeight="1" x14ac:dyDescent="0.25">
      <c r="A57" s="190" t="s">
        <v>358</v>
      </c>
      <c r="B57" s="191" t="s">
        <v>350</v>
      </c>
      <c r="C57" s="192" t="s">
        <v>184</v>
      </c>
      <c r="D57" s="192" t="s">
        <v>29</v>
      </c>
      <c r="E57" s="192" t="s">
        <v>359</v>
      </c>
      <c r="F57" s="192" t="s">
        <v>31</v>
      </c>
      <c r="G57" s="192" t="s">
        <v>360</v>
      </c>
      <c r="H57" s="193" t="s">
        <v>262</v>
      </c>
      <c r="I57" s="195" t="s">
        <v>2081</v>
      </c>
      <c r="J57" s="194" t="s">
        <v>361</v>
      </c>
      <c r="K57" s="118" t="s">
        <v>34</v>
      </c>
      <c r="L57" s="118" t="s">
        <v>35</v>
      </c>
      <c r="M57" s="118" t="s">
        <v>35</v>
      </c>
      <c r="N57" s="118" t="s">
        <v>36</v>
      </c>
      <c r="O57" s="118" t="s">
        <v>37</v>
      </c>
      <c r="P57" s="171" t="s">
        <v>362</v>
      </c>
      <c r="Q57" s="119" t="s">
        <v>36</v>
      </c>
      <c r="R57" s="119" t="s">
        <v>34</v>
      </c>
      <c r="S57" s="119" t="str">
        <f>IFERROR(VLOOKUP(INDEX([3]Validation!$O$11:$R$14, MATCH($R57,[3]Validation!$M$11:$M$14,0),MATCH($Q57,[3]Validation!$O$9:$R$9,0)),[3]Validation!$F$10:$G$25,2,FALSE), "")</f>
        <v>High</v>
      </c>
      <c r="T57" s="176" t="s">
        <v>363</v>
      </c>
      <c r="U57" s="119" t="str">
        <f>IFERROR(VLOOKUP(INDEX([3]Validation!$O$20:$R$23, MATCH($S57,[3]Validation!$M$20:$M$23,0),MATCH(K57,[3]Validation!$O$18:$R$18,0)),v.IPCC.risk,2,FALSE), "")</f>
        <v>Low</v>
      </c>
      <c r="V57" s="119" t="str">
        <f>IFERROR(VLOOKUP(INDEX([3]Validation!$O$20:$R$23, MATCH($S57,[3]Validation!$M$20:$M$23,0),MATCH(L57,[3]Validation!$O$18:$R$18,0)),v.IPCC.risk,2,FALSE), "")</f>
        <v>Moderate</v>
      </c>
      <c r="W57" s="119" t="str">
        <f>IFERROR(VLOOKUP(INDEX([3]Validation!$O$20:$R$23, MATCH($S57,[3]Validation!$M$20:$M$23,0),MATCH(M57,[3]Validation!$O$18:$R$18,0)),v.IPCC.risk,2,FALSE), "")</f>
        <v>Moderate</v>
      </c>
      <c r="X57" s="119" t="str">
        <f>IFERROR(VLOOKUP(INDEX([3]Validation!$O$20:$R$23, MATCH($S57,[3]Validation!$M$20:$M$23,0),MATCH(N57,[3]Validation!$O$18:$R$18,0)),v.IPCC.risk,2,FALSE), "")</f>
        <v>High</v>
      </c>
      <c r="Y57" s="119" t="str">
        <f>IFERROR(VLOOKUP(INDEX([3]Validation!$O$20:$R$23, MATCH($S57,[3]Validation!$M$20:$M$23,0),MATCH(O57,[3]Validation!$O$18:$R$18,0)),v.IPCC.risk,2,FALSE), "")</f>
        <v>Extreme</v>
      </c>
      <c r="Z57" s="119" t="s">
        <v>84</v>
      </c>
      <c r="AA57" s="197" t="s">
        <v>364</v>
      </c>
      <c r="AB57" s="190" t="s">
        <v>43</v>
      </c>
      <c r="AC57" s="195"/>
      <c r="AD57" s="216"/>
    </row>
    <row r="58" spans="1:30" ht="69.95" customHeight="1" x14ac:dyDescent="0.25">
      <c r="A58" s="190" t="s">
        <v>646</v>
      </c>
      <c r="B58" s="196" t="s">
        <v>647</v>
      </c>
      <c r="C58" s="192" t="s">
        <v>107</v>
      </c>
      <c r="D58" s="192" t="s">
        <v>29</v>
      </c>
      <c r="E58" s="192" t="s">
        <v>203</v>
      </c>
      <c r="F58" s="192" t="s">
        <v>31</v>
      </c>
      <c r="G58" s="210" t="s">
        <v>648</v>
      </c>
      <c r="H58" s="193" t="s">
        <v>299</v>
      </c>
      <c r="I58" s="194" t="s">
        <v>2074</v>
      </c>
      <c r="J58" s="194"/>
      <c r="K58" s="93" t="s">
        <v>34</v>
      </c>
      <c r="L58" s="93" t="s">
        <v>34</v>
      </c>
      <c r="M58" s="93" t="s">
        <v>35</v>
      </c>
      <c r="N58" s="93" t="s">
        <v>36</v>
      </c>
      <c r="O58" s="93" t="s">
        <v>36</v>
      </c>
      <c r="P58" s="166" t="s">
        <v>205</v>
      </c>
      <c r="Q58" s="5" t="s">
        <v>36</v>
      </c>
      <c r="R58" s="7" t="s">
        <v>34</v>
      </c>
      <c r="S58" s="8" t="str">
        <f>IFERROR(VLOOKUP(INDEX([3]Validation!$O$11:$R$14, MATCH($R58,[3]Validation!$M$11:$M$14,0),MATCH($Q58,[3]Validation!$O$9:$R$9,0)),[3]Validation!$F$10:$G$25,2,FALSE), "")</f>
        <v>High</v>
      </c>
      <c r="T58" s="177" t="s">
        <v>649</v>
      </c>
      <c r="U58" s="8" t="str">
        <f>IFERROR(VLOOKUP(INDEX([3]Validation!$O$20:$R$23, MATCH($S58,[3]Validation!$M$20:$M$23,0),MATCH(K58,[3]Validation!$O$18:$R$18,0)),v.IPCC.risk,2,FALSE), "")</f>
        <v>Low</v>
      </c>
      <c r="V58" s="8" t="str">
        <f>IFERROR(VLOOKUP(INDEX([3]Validation!$O$20:$R$23, MATCH($S58,[3]Validation!$M$20:$M$23,0),MATCH(L58,[3]Validation!$O$18:$R$18,0)),v.IPCC.risk,2,FALSE), "")</f>
        <v>Low</v>
      </c>
      <c r="W58" s="8" t="str">
        <f>IFERROR(VLOOKUP(INDEX([3]Validation!$O$20:$R$23, MATCH($S58,[3]Validation!$M$20:$M$23,0),MATCH(M58,[3]Validation!$O$18:$R$18,0)),v.IPCC.risk,2,FALSE), "")</f>
        <v>Moderate</v>
      </c>
      <c r="X58" s="8" t="str">
        <f>IFERROR(VLOOKUP(INDEX([3]Validation!$O$20:$R$23, MATCH($S58,[3]Validation!$M$20:$M$23,0),MATCH(N58,[3]Validation!$O$18:$R$18,0)),v.IPCC.risk,2,FALSE), "")</f>
        <v>High</v>
      </c>
      <c r="Y58" s="8" t="str">
        <f>IFERROR(VLOOKUP(INDEX([3]Validation!$O$20:$R$23, MATCH($S58,[3]Validation!$M$20:$M$23,0),MATCH(O58,[3]Validation!$O$18:$R$18,0)),v.IPCC.risk,2,FALSE), "")</f>
        <v>High</v>
      </c>
      <c r="Z58" s="8" t="s">
        <v>84</v>
      </c>
      <c r="AA58" s="197" t="s">
        <v>113</v>
      </c>
      <c r="AB58" s="190" t="s">
        <v>43</v>
      </c>
      <c r="AC58" s="195" t="s">
        <v>208</v>
      </c>
      <c r="AD58" s="216"/>
    </row>
    <row r="59" spans="1:30" ht="69.95" customHeight="1" x14ac:dyDescent="0.25">
      <c r="A59" s="190" t="s">
        <v>822</v>
      </c>
      <c r="B59" s="196" t="s">
        <v>497</v>
      </c>
      <c r="C59" s="192" t="s">
        <v>107</v>
      </c>
      <c r="D59" s="192" t="s">
        <v>29</v>
      </c>
      <c r="E59" s="192" t="s">
        <v>600</v>
      </c>
      <c r="F59" s="192" t="s">
        <v>31</v>
      </c>
      <c r="G59" s="210" t="s">
        <v>823</v>
      </c>
      <c r="H59" s="193" t="s">
        <v>110</v>
      </c>
      <c r="I59" s="194" t="s">
        <v>2092</v>
      </c>
      <c r="J59" s="195" t="s">
        <v>824</v>
      </c>
      <c r="K59" s="93" t="s">
        <v>34</v>
      </c>
      <c r="L59" s="93" t="s">
        <v>35</v>
      </c>
      <c r="M59" s="93" t="s">
        <v>35</v>
      </c>
      <c r="N59" s="93" t="s">
        <v>36</v>
      </c>
      <c r="O59" s="93" t="s">
        <v>36</v>
      </c>
      <c r="P59" s="171" t="s">
        <v>603</v>
      </c>
      <c r="Q59" s="5" t="s">
        <v>36</v>
      </c>
      <c r="R59" s="7" t="s">
        <v>122</v>
      </c>
      <c r="S59" s="8" t="str">
        <f>IFERROR(VLOOKUP(INDEX([3]Validation!$O$11:$R$14, MATCH($R59,[3]Validation!$M$11:$M$14,0),MATCH($Q59,[3]Validation!$O$9:$R$9,0)),[3]Validation!$F$10:$G$25,2,FALSE), "")</f>
        <v>High</v>
      </c>
      <c r="T59" s="177" t="s">
        <v>825</v>
      </c>
      <c r="U59" s="8" t="str">
        <f>IFERROR(VLOOKUP(INDEX([3]Validation!$O$20:$R$23, MATCH($S59,[3]Validation!$M$20:$M$23,0),MATCH(K59,[3]Validation!$O$18:$R$18,0)),v.IPCC.risk,2,FALSE), "")</f>
        <v>Low</v>
      </c>
      <c r="V59" s="8" t="str">
        <f>IFERROR(VLOOKUP(INDEX([3]Validation!$O$20:$R$23, MATCH($S59,[3]Validation!$M$20:$M$23,0),MATCH(L59,[3]Validation!$O$18:$R$18,0)),v.IPCC.risk,2,FALSE), "")</f>
        <v>Moderate</v>
      </c>
      <c r="W59" s="8" t="str">
        <f>IFERROR(VLOOKUP(INDEX([3]Validation!$O$20:$R$23, MATCH($S59,[3]Validation!$M$20:$M$23,0),MATCH(M59,[3]Validation!$O$18:$R$18,0)),v.IPCC.risk,2,FALSE), "")</f>
        <v>Moderate</v>
      </c>
      <c r="X59" s="8" t="str">
        <f>IFERROR(VLOOKUP(INDEX([3]Validation!$O$20:$R$23, MATCH($S59,[3]Validation!$M$20:$M$23,0),MATCH(N59,[3]Validation!$O$18:$R$18,0)),v.IPCC.risk,2,FALSE), "")</f>
        <v>High</v>
      </c>
      <c r="Y59" s="8" t="str">
        <f>IFERROR(VLOOKUP(INDEX([3]Validation!$O$20:$R$23, MATCH($S59,[3]Validation!$M$20:$M$23,0),MATCH(O59,[3]Validation!$O$18:$R$18,0)),v.IPCC.risk,2,FALSE), "")</f>
        <v>High</v>
      </c>
      <c r="Z59" s="8" t="s">
        <v>35</v>
      </c>
      <c r="AA59" s="197" t="s">
        <v>826</v>
      </c>
      <c r="AB59" s="190" t="s">
        <v>43</v>
      </c>
      <c r="AC59" s="195" t="s">
        <v>44</v>
      </c>
      <c r="AD59" s="216"/>
    </row>
    <row r="60" spans="1:30" ht="69.95" customHeight="1" x14ac:dyDescent="0.25">
      <c r="A60" s="190" t="s">
        <v>105</v>
      </c>
      <c r="B60" s="196" t="s">
        <v>106</v>
      </c>
      <c r="C60" s="192" t="s">
        <v>107</v>
      </c>
      <c r="D60" s="192" t="s">
        <v>29</v>
      </c>
      <c r="E60" s="192" t="s">
        <v>108</v>
      </c>
      <c r="F60" s="192" t="s">
        <v>31</v>
      </c>
      <c r="G60" s="210" t="s">
        <v>109</v>
      </c>
      <c r="H60" s="193" t="s">
        <v>110</v>
      </c>
      <c r="I60" s="191" t="s">
        <v>2066</v>
      </c>
      <c r="J60" s="194"/>
      <c r="K60" s="93" t="s">
        <v>34</v>
      </c>
      <c r="L60" s="93" t="s">
        <v>36</v>
      </c>
      <c r="M60" s="93" t="s">
        <v>36</v>
      </c>
      <c r="N60" s="93" t="s">
        <v>36</v>
      </c>
      <c r="O60" s="93" t="s">
        <v>36</v>
      </c>
      <c r="P60" s="166" t="s">
        <v>111</v>
      </c>
      <c r="Q60" s="5" t="s">
        <v>36</v>
      </c>
      <c r="R60" s="7" t="s">
        <v>39</v>
      </c>
      <c r="S60" s="8" t="str">
        <f>IFERROR(VLOOKUP(INDEX([3]Validation!$O$11:$R$14, MATCH($R60,[3]Validation!$M$11:$M$14,0),MATCH($Q60,[3]Validation!$O$9:$R$9,0)),[3]Validation!$F$10:$G$25,2,FALSE), "")</f>
        <v>Extreme</v>
      </c>
      <c r="T60" s="177" t="s">
        <v>112</v>
      </c>
      <c r="U60" s="8" t="str">
        <f>IFERROR(VLOOKUP(INDEX([3]Validation!$O$20:$R$23, MATCH($S60,[3]Validation!$M$20:$M$23,0),MATCH(K60,[3]Validation!$O$18:$R$18,0)),v.IPCC.risk,2,FALSE), "")</f>
        <v>Moderate</v>
      </c>
      <c r="V60" s="8" t="str">
        <f>IFERROR(VLOOKUP(INDEX([3]Validation!$O$20:$R$23, MATCH($S60,[3]Validation!$M$20:$M$23,0),MATCH(L60,[3]Validation!$O$18:$R$18,0)),v.IPCC.risk,2,FALSE), "")</f>
        <v>Extreme</v>
      </c>
      <c r="W60" s="8" t="str">
        <f>IFERROR(VLOOKUP(INDEX([3]Validation!$O$20:$R$23, MATCH($S60,[3]Validation!$M$20:$M$23,0),MATCH(M60,[3]Validation!$O$18:$R$18,0)),v.IPCC.risk,2,FALSE), "")</f>
        <v>Extreme</v>
      </c>
      <c r="X60" s="8" t="str">
        <f>IFERROR(VLOOKUP(INDEX([3]Validation!$O$20:$R$23, MATCH($S60,[3]Validation!$M$20:$M$23,0),MATCH(N60,[3]Validation!$O$18:$R$18,0)),v.IPCC.risk,2,FALSE), "")</f>
        <v>Extreme</v>
      </c>
      <c r="Y60" s="8" t="str">
        <f>IFERROR(VLOOKUP(INDEX([3]Validation!$O$20:$R$23, MATCH($S60,[3]Validation!$M$20:$M$23,0),MATCH(O60,[3]Validation!$O$18:$R$18,0)),v.IPCC.risk,2,FALSE), "")</f>
        <v>Extreme</v>
      </c>
      <c r="Z60" s="8" t="s">
        <v>84</v>
      </c>
      <c r="AA60" s="197" t="s">
        <v>113</v>
      </c>
      <c r="AB60" s="190" t="s">
        <v>65</v>
      </c>
      <c r="AC60" s="195" t="s">
        <v>86</v>
      </c>
      <c r="AD60" s="216"/>
    </row>
    <row r="61" spans="1:30" ht="0.75" customHeight="1" x14ac:dyDescent="0.25">
      <c r="A61" s="190" t="s">
        <v>622</v>
      </c>
      <c r="B61" s="196" t="s">
        <v>623</v>
      </c>
      <c r="C61" s="192" t="s">
        <v>107</v>
      </c>
      <c r="D61" s="192" t="s">
        <v>29</v>
      </c>
      <c r="E61" s="192" t="s">
        <v>616</v>
      </c>
      <c r="F61" s="192" t="s">
        <v>31</v>
      </c>
      <c r="G61" s="210" t="s">
        <v>624</v>
      </c>
      <c r="H61" s="193" t="s">
        <v>299</v>
      </c>
      <c r="I61" s="194" t="s">
        <v>2078</v>
      </c>
      <c r="J61" s="194"/>
      <c r="K61" s="93" t="s">
        <v>34</v>
      </c>
      <c r="L61" s="93" t="s">
        <v>35</v>
      </c>
      <c r="M61" s="93" t="s">
        <v>35</v>
      </c>
      <c r="N61" s="93" t="s">
        <v>36</v>
      </c>
      <c r="O61" s="93" t="s">
        <v>36</v>
      </c>
      <c r="P61" s="166" t="s">
        <v>625</v>
      </c>
      <c r="Q61" s="5" t="s">
        <v>36</v>
      </c>
      <c r="R61" s="7" t="s">
        <v>122</v>
      </c>
      <c r="S61" s="8" t="str">
        <f>IFERROR(VLOOKUP(INDEX([3]Validation!$O$11:$R$14, MATCH($R61,[3]Validation!$M$11:$M$14,0),MATCH($Q61,[3]Validation!$O$9:$R$9,0)),[3]Validation!$F$10:$G$25,2,FALSE), "")</f>
        <v>High</v>
      </c>
      <c r="T61" s="177" t="s">
        <v>626</v>
      </c>
      <c r="U61" s="8" t="str">
        <f>IFERROR(VLOOKUP(INDEX([3]Validation!$O$20:$R$23, MATCH($S61,[3]Validation!$M$20:$M$23,0),MATCH(K61,[3]Validation!$O$18:$R$18,0)),v.IPCC.risk,2,FALSE), "")</f>
        <v>Low</v>
      </c>
      <c r="V61" s="8" t="str">
        <f>IFERROR(VLOOKUP(INDEX([3]Validation!$O$20:$R$23, MATCH($S61,[3]Validation!$M$20:$M$23,0),MATCH(L61,[3]Validation!$O$18:$R$18,0)),v.IPCC.risk,2,FALSE), "")</f>
        <v>Moderate</v>
      </c>
      <c r="W61" s="8" t="str">
        <f>IFERROR(VLOOKUP(INDEX([3]Validation!$O$20:$R$23, MATCH($S61,[3]Validation!$M$20:$M$23,0),MATCH(M61,[3]Validation!$O$18:$R$18,0)),v.IPCC.risk,2,FALSE), "")</f>
        <v>Moderate</v>
      </c>
      <c r="X61" s="8" t="str">
        <f>IFERROR(VLOOKUP(INDEX([3]Validation!$O$20:$R$23, MATCH($S61,[3]Validation!$M$20:$M$23,0),MATCH(N61,[3]Validation!$O$18:$R$18,0)),v.IPCC.risk,2,FALSE), "")</f>
        <v>High</v>
      </c>
      <c r="Y61" s="8" t="str">
        <f>IFERROR(VLOOKUP(INDEX([3]Validation!$O$20:$R$23, MATCH($S61,[3]Validation!$M$20:$M$23,0),MATCH(O61,[3]Validation!$O$18:$R$18,0)),v.IPCC.risk,2,FALSE), "")</f>
        <v>High</v>
      </c>
      <c r="Z61" s="8" t="s">
        <v>84</v>
      </c>
      <c r="AA61" s="197" t="s">
        <v>113</v>
      </c>
      <c r="AB61" s="190" t="s">
        <v>43</v>
      </c>
      <c r="AC61" s="195" t="s">
        <v>208</v>
      </c>
      <c r="AD61" s="216"/>
    </row>
    <row r="62" spans="1:30" ht="1.5" customHeight="1" x14ac:dyDescent="0.25">
      <c r="A62" s="190" t="s">
        <v>664</v>
      </c>
      <c r="B62" s="320" t="s">
        <v>68</v>
      </c>
      <c r="C62" s="192" t="s">
        <v>107</v>
      </c>
      <c r="D62" s="192" t="s">
        <v>29</v>
      </c>
      <c r="E62" s="192" t="s">
        <v>78</v>
      </c>
      <c r="F62" s="192" t="s">
        <v>31</v>
      </c>
      <c r="G62" s="210" t="s">
        <v>665</v>
      </c>
      <c r="H62" s="193" t="s">
        <v>80</v>
      </c>
      <c r="I62" s="194" t="s">
        <v>2078</v>
      </c>
      <c r="J62" s="195" t="s">
        <v>81</v>
      </c>
      <c r="K62" s="93" t="s">
        <v>34</v>
      </c>
      <c r="L62" s="93" t="s">
        <v>34</v>
      </c>
      <c r="M62" s="93" t="s">
        <v>35</v>
      </c>
      <c r="N62" s="93" t="s">
        <v>35</v>
      </c>
      <c r="O62" s="93" t="s">
        <v>36</v>
      </c>
      <c r="P62" s="171" t="s">
        <v>666</v>
      </c>
      <c r="Q62" s="5" t="s">
        <v>36</v>
      </c>
      <c r="R62" s="7" t="s">
        <v>34</v>
      </c>
      <c r="S62" s="8" t="str">
        <f>IFERROR(VLOOKUP(INDEX([3]Validation!$O$11:$R$14, MATCH($R62,[3]Validation!$M$11:$M$14,0),MATCH($Q62,[3]Validation!$O$9:$R$9,0)),[3]Validation!$F$10:$G$25,2,FALSE), "")</f>
        <v>High</v>
      </c>
      <c r="T62" s="177" t="s">
        <v>667</v>
      </c>
      <c r="U62" s="8" t="str">
        <f>IFERROR(VLOOKUP(INDEX([3]Validation!$O$20:$R$23, MATCH($S62,[3]Validation!$M$20:$M$23,0),MATCH(K62,[3]Validation!$O$18:$R$18,0)),v.IPCC.risk,2,FALSE), "")</f>
        <v>Low</v>
      </c>
      <c r="V62" s="8" t="str">
        <f>IFERROR(VLOOKUP(INDEX([3]Validation!$O$20:$R$23, MATCH($S62,[3]Validation!$M$20:$M$23,0),MATCH(L62,[3]Validation!$O$18:$R$18,0)),v.IPCC.risk,2,FALSE), "")</f>
        <v>Low</v>
      </c>
      <c r="W62" s="8" t="str">
        <f>IFERROR(VLOOKUP(INDEX([3]Validation!$O$20:$R$23, MATCH($S62,[3]Validation!$M$20:$M$23,0),MATCH(M62,[3]Validation!$O$18:$R$18,0)),v.IPCC.risk,2,FALSE), "")</f>
        <v>Moderate</v>
      </c>
      <c r="X62" s="8" t="str">
        <f>IFERROR(VLOOKUP(INDEX([3]Validation!$O$20:$R$23, MATCH($S62,[3]Validation!$M$20:$M$23,0),MATCH(N62,[3]Validation!$O$18:$R$18,0)),v.IPCC.risk,2,FALSE), "")</f>
        <v>Moderate</v>
      </c>
      <c r="Y62" s="8" t="str">
        <f>IFERROR(VLOOKUP(INDEX([3]Validation!$O$20:$R$23, MATCH($S62,[3]Validation!$M$20:$M$23,0),MATCH(O62,[3]Validation!$O$18:$R$18,0)),v.IPCC.risk,2,FALSE), "")</f>
        <v>High</v>
      </c>
      <c r="Z62" s="8" t="s">
        <v>84</v>
      </c>
      <c r="AA62" s="197"/>
      <c r="AB62" s="190" t="s">
        <v>65</v>
      </c>
      <c r="AC62" s="195" t="s">
        <v>668</v>
      </c>
      <c r="AD62" s="216"/>
    </row>
    <row r="63" spans="1:30" ht="69.95" customHeight="1" x14ac:dyDescent="0.25">
      <c r="A63" s="190" t="s">
        <v>1573</v>
      </c>
      <c r="B63" s="320" t="s">
        <v>57</v>
      </c>
      <c r="C63" s="192" t="s">
        <v>107</v>
      </c>
      <c r="D63" s="192" t="s">
        <v>29</v>
      </c>
      <c r="E63" s="192" t="s">
        <v>1046</v>
      </c>
      <c r="F63" s="192" t="s">
        <v>31</v>
      </c>
      <c r="G63" s="210" t="s">
        <v>1574</v>
      </c>
      <c r="H63" s="193" t="s">
        <v>299</v>
      </c>
      <c r="I63" s="194" t="s">
        <v>2078</v>
      </c>
      <c r="J63" s="194"/>
      <c r="K63" s="93" t="s">
        <v>34</v>
      </c>
      <c r="L63" s="93" t="s">
        <v>34</v>
      </c>
      <c r="M63" s="93" t="s">
        <v>34</v>
      </c>
      <c r="N63" s="93" t="s">
        <v>34</v>
      </c>
      <c r="O63" s="93" t="s">
        <v>34</v>
      </c>
      <c r="P63" s="166" t="s">
        <v>1575</v>
      </c>
      <c r="Q63" s="5" t="s">
        <v>36</v>
      </c>
      <c r="R63" s="7" t="s">
        <v>122</v>
      </c>
      <c r="S63" s="8" t="str">
        <f>IFERROR(VLOOKUP(INDEX([3]Validation!$O$11:$R$14, MATCH($R63,[3]Validation!$M$11:$M$14,0),MATCH($Q63,[3]Validation!$O$9:$R$9,0)),[3]Validation!$F$10:$G$25,2,FALSE), "")</f>
        <v>High</v>
      </c>
      <c r="T63" s="177" t="s">
        <v>1576</v>
      </c>
      <c r="U63" s="8" t="str">
        <f>IFERROR(VLOOKUP(INDEX([3]Validation!$O$20:$R$23, MATCH($S63,[3]Validation!$M$20:$M$23,0),MATCH(K63,[3]Validation!$O$18:$R$18,0)),v.IPCC.risk,2,FALSE), "")</f>
        <v>Low</v>
      </c>
      <c r="V63" s="8" t="str">
        <f>IFERROR(VLOOKUP(INDEX([3]Validation!$O$20:$R$23, MATCH($S63,[3]Validation!$M$20:$M$23,0),MATCH(L63,[3]Validation!$O$18:$R$18,0)),v.IPCC.risk,2,FALSE), "")</f>
        <v>Low</v>
      </c>
      <c r="W63" s="8" t="str">
        <f>IFERROR(VLOOKUP(INDEX([3]Validation!$O$20:$R$23, MATCH($S63,[3]Validation!$M$20:$M$23,0),MATCH(M63,[3]Validation!$O$18:$R$18,0)),v.IPCC.risk,2,FALSE), "")</f>
        <v>Low</v>
      </c>
      <c r="X63" s="8" t="str">
        <f>IFERROR(VLOOKUP(INDEX([3]Validation!$O$20:$R$23, MATCH($S63,[3]Validation!$M$20:$M$23,0),MATCH(N63,[3]Validation!$O$18:$R$18,0)),v.IPCC.risk,2,FALSE), "")</f>
        <v>Low</v>
      </c>
      <c r="Y63" s="8" t="str">
        <f>IFERROR(VLOOKUP(INDEX([3]Validation!$O$20:$R$23, MATCH($S63,[3]Validation!$M$20:$M$23,0),MATCH(O63,[3]Validation!$O$18:$R$18,0)),v.IPCC.risk,2,FALSE), "")</f>
        <v>Low</v>
      </c>
      <c r="Z63" s="8" t="s">
        <v>35</v>
      </c>
      <c r="AA63" s="197" t="s">
        <v>1577</v>
      </c>
      <c r="AB63" s="190" t="s">
        <v>43</v>
      </c>
      <c r="AC63" s="195" t="s">
        <v>1578</v>
      </c>
      <c r="AD63" s="216"/>
    </row>
    <row r="64" spans="1:30" ht="69.95" customHeight="1" x14ac:dyDescent="0.25">
      <c r="A64" s="190" t="s">
        <v>1488</v>
      </c>
      <c r="B64" s="211" t="s">
        <v>115</v>
      </c>
      <c r="C64" s="192" t="s">
        <v>107</v>
      </c>
      <c r="D64" s="192" t="s">
        <v>29</v>
      </c>
      <c r="E64" s="192" t="s">
        <v>117</v>
      </c>
      <c r="F64" s="192" t="s">
        <v>49</v>
      </c>
      <c r="G64" s="210" t="s">
        <v>1489</v>
      </c>
      <c r="H64" s="193" t="s">
        <v>110</v>
      </c>
      <c r="I64" s="195" t="s">
        <v>2069</v>
      </c>
      <c r="J64" s="195" t="s">
        <v>120</v>
      </c>
      <c r="K64" s="93" t="s">
        <v>34</v>
      </c>
      <c r="L64" s="93" t="s">
        <v>34</v>
      </c>
      <c r="M64" s="93" t="s">
        <v>34</v>
      </c>
      <c r="N64" s="93" t="s">
        <v>34</v>
      </c>
      <c r="O64" s="93" t="s">
        <v>34</v>
      </c>
      <c r="P64" s="166" t="s">
        <v>1490</v>
      </c>
      <c r="Q64" s="5" t="s">
        <v>36</v>
      </c>
      <c r="R64" s="7" t="s">
        <v>34</v>
      </c>
      <c r="S64" s="8" t="str">
        <f>IFERROR(VLOOKUP(INDEX([3]Validation!$O$11:$R$14, MATCH($R64,[3]Validation!$M$11:$M$14,0),MATCH($Q64,[3]Validation!$O$9:$R$9,0)),[3]Validation!$F$10:$G$25,2,FALSE), "")</f>
        <v>High</v>
      </c>
      <c r="T64" s="177" t="s">
        <v>1491</v>
      </c>
      <c r="U64" s="8" t="str">
        <f>IFERROR(VLOOKUP(INDEX([3]Validation!$O$20:$R$23, MATCH($S64,[3]Validation!$M$20:$M$23,0),MATCH(K64,[3]Validation!$O$18:$R$18,0)),v.IPCC.risk,2,FALSE), "")</f>
        <v>Low</v>
      </c>
      <c r="V64" s="8" t="str">
        <f>IFERROR(VLOOKUP(INDEX([3]Validation!$O$20:$R$23, MATCH($S64,[3]Validation!$M$20:$M$23,0),MATCH(L64,[3]Validation!$O$18:$R$18,0)),v.IPCC.risk,2,FALSE), "")</f>
        <v>Low</v>
      </c>
      <c r="W64" s="8" t="str">
        <f>IFERROR(VLOOKUP(INDEX([3]Validation!$O$20:$R$23, MATCH($S64,[3]Validation!$M$20:$M$23,0),MATCH(M64,[3]Validation!$O$18:$R$18,0)),v.IPCC.risk,2,FALSE), "")</f>
        <v>Low</v>
      </c>
      <c r="X64" s="8" t="str">
        <f>IFERROR(VLOOKUP(INDEX([3]Validation!$O$20:$R$23, MATCH($S64,[3]Validation!$M$20:$M$23,0),MATCH(N64,[3]Validation!$O$18:$R$18,0)),v.IPCC.risk,2,FALSE), "")</f>
        <v>Low</v>
      </c>
      <c r="Y64" s="8" t="str">
        <f>IFERROR(VLOOKUP(INDEX([3]Validation!$O$20:$R$23, MATCH($S64,[3]Validation!$M$20:$M$23,0),MATCH(O64,[3]Validation!$O$18:$R$18,0)),v.IPCC.risk,2,FALSE), "")</f>
        <v>Low</v>
      </c>
      <c r="Z64" s="8" t="s">
        <v>84</v>
      </c>
      <c r="AA64" s="197" t="s">
        <v>113</v>
      </c>
      <c r="AB64" s="190" t="s">
        <v>65</v>
      </c>
      <c r="AC64" s="195" t="s">
        <v>126</v>
      </c>
      <c r="AD64" s="216"/>
    </row>
    <row r="65" spans="1:30" ht="69.95" customHeight="1" x14ac:dyDescent="0.25">
      <c r="A65" s="190" t="s">
        <v>1625</v>
      </c>
      <c r="B65" s="196" t="s">
        <v>88</v>
      </c>
      <c r="C65" s="192" t="s">
        <v>107</v>
      </c>
      <c r="D65" s="192" t="s">
        <v>29</v>
      </c>
      <c r="E65" s="192" t="s">
        <v>532</v>
      </c>
      <c r="F65" s="192" t="s">
        <v>31</v>
      </c>
      <c r="G65" s="210" t="s">
        <v>1626</v>
      </c>
      <c r="H65" s="193" t="s">
        <v>299</v>
      </c>
      <c r="I65" s="194" t="s">
        <v>2078</v>
      </c>
      <c r="J65" s="195" t="s">
        <v>534</v>
      </c>
      <c r="K65" s="93" t="s">
        <v>34</v>
      </c>
      <c r="L65" s="93" t="s">
        <v>34</v>
      </c>
      <c r="M65" s="93" t="s">
        <v>34</v>
      </c>
      <c r="N65" s="93" t="s">
        <v>34</v>
      </c>
      <c r="O65" s="93" t="s">
        <v>34</v>
      </c>
      <c r="P65" s="166" t="s">
        <v>1627</v>
      </c>
      <c r="Q65" s="5" t="s">
        <v>35</v>
      </c>
      <c r="R65" s="7" t="s">
        <v>122</v>
      </c>
      <c r="S65" s="8" t="str">
        <f>IFERROR(VLOOKUP(INDEX([3]Validation!$O$11:$R$14, MATCH($R65,[3]Validation!$M$11:$M$14,0),MATCH($Q65,[3]Validation!$O$9:$R$9,0)),[3]Validation!$F$10:$G$25,2,FALSE), "")</f>
        <v>Moderate</v>
      </c>
      <c r="T65" s="177" t="s">
        <v>1628</v>
      </c>
      <c r="U65" s="8" t="str">
        <f>IFERROR(VLOOKUP(INDEX([3]Validation!$O$20:$R$23, MATCH($S65,[3]Validation!$M$20:$M$23,0),MATCH(K65,[3]Validation!$O$18:$R$18,0)),v.IPCC.risk,2,FALSE), "")</f>
        <v>Low</v>
      </c>
      <c r="V65" s="8" t="str">
        <f>IFERROR(VLOOKUP(INDEX([3]Validation!$O$20:$R$23, MATCH($S65,[3]Validation!$M$20:$M$23,0),MATCH(L65,[3]Validation!$O$18:$R$18,0)),v.IPCC.risk,2,FALSE), "")</f>
        <v>Low</v>
      </c>
      <c r="W65" s="8" t="str">
        <f>IFERROR(VLOOKUP(INDEX([3]Validation!$O$20:$R$23, MATCH($S65,[3]Validation!$M$20:$M$23,0),MATCH(M65,[3]Validation!$O$18:$R$18,0)),v.IPCC.risk,2,FALSE), "")</f>
        <v>Low</v>
      </c>
      <c r="X65" s="8" t="str">
        <f>IFERROR(VLOOKUP(INDEX([3]Validation!$O$20:$R$23, MATCH($S65,[3]Validation!$M$20:$M$23,0),MATCH(N65,[3]Validation!$O$18:$R$18,0)),v.IPCC.risk,2,FALSE), "")</f>
        <v>Low</v>
      </c>
      <c r="Y65" s="8" t="str">
        <f>IFERROR(VLOOKUP(INDEX([3]Validation!$O$20:$R$23, MATCH($S65,[3]Validation!$M$20:$M$23,0),MATCH(O65,[3]Validation!$O$18:$R$18,0)),v.IPCC.risk,2,FALSE), "")</f>
        <v>Low</v>
      </c>
      <c r="Z65" s="8" t="s">
        <v>479</v>
      </c>
      <c r="AA65" s="197" t="s">
        <v>987</v>
      </c>
      <c r="AB65" s="190" t="s">
        <v>65</v>
      </c>
      <c r="AC65" s="195" t="s">
        <v>537</v>
      </c>
      <c r="AD65" s="216"/>
    </row>
    <row r="66" spans="1:30" ht="69.95" customHeight="1" x14ac:dyDescent="0.25">
      <c r="A66" s="190" t="s">
        <v>297</v>
      </c>
      <c r="B66" s="196" t="s">
        <v>150</v>
      </c>
      <c r="C66" s="192" t="s">
        <v>107</v>
      </c>
      <c r="D66" s="192" t="s">
        <v>29</v>
      </c>
      <c r="E66" s="192" t="s">
        <v>98</v>
      </c>
      <c r="F66" s="192" t="s">
        <v>31</v>
      </c>
      <c r="G66" s="210" t="s">
        <v>298</v>
      </c>
      <c r="H66" s="193" t="s">
        <v>299</v>
      </c>
      <c r="I66" s="194" t="s">
        <v>2078</v>
      </c>
      <c r="J66" s="197" t="s">
        <v>300</v>
      </c>
      <c r="K66" s="93" t="s">
        <v>34</v>
      </c>
      <c r="L66" s="93" t="s">
        <v>36</v>
      </c>
      <c r="M66" s="93" t="s">
        <v>36</v>
      </c>
      <c r="N66" s="93" t="s">
        <v>36</v>
      </c>
      <c r="O66" s="93" t="s">
        <v>37</v>
      </c>
      <c r="P66" s="171" t="s">
        <v>301</v>
      </c>
      <c r="Q66" s="5" t="s">
        <v>36</v>
      </c>
      <c r="R66" s="7" t="s">
        <v>122</v>
      </c>
      <c r="S66" s="8" t="str">
        <f>IFERROR(VLOOKUP(INDEX([3]Validation!$O$11:$R$14, MATCH($R66,[3]Validation!$M$11:$M$14,0),MATCH($Q66,[3]Validation!$O$9:$R$9,0)),[3]Validation!$F$10:$G$25,2,FALSE), "")</f>
        <v>High</v>
      </c>
      <c r="T66" s="177" t="s">
        <v>302</v>
      </c>
      <c r="U66" s="8" t="str">
        <f>IFERROR(VLOOKUP(INDEX([3]Validation!$O$20:$R$23, MATCH($S66,[3]Validation!$M$20:$M$23,0),MATCH(K66,[3]Validation!$O$18:$R$18,0)),v.IPCC.risk,2,FALSE), "")</f>
        <v>Low</v>
      </c>
      <c r="V66" s="8" t="str">
        <f>IFERROR(VLOOKUP(INDEX([3]Validation!$O$20:$R$23, MATCH($S66,[3]Validation!$M$20:$M$23,0),MATCH(L66,[3]Validation!$O$18:$R$18,0)),v.IPCC.risk,2,FALSE), "")</f>
        <v>High</v>
      </c>
      <c r="W66" s="8" t="str">
        <f>IFERROR(VLOOKUP(INDEX([3]Validation!$O$20:$R$23, MATCH($S66,[3]Validation!$M$20:$M$23,0),MATCH(M66,[3]Validation!$O$18:$R$18,0)),v.IPCC.risk,2,FALSE), "")</f>
        <v>High</v>
      </c>
      <c r="X66" s="8" t="str">
        <f>IFERROR(VLOOKUP(INDEX([3]Validation!$O$20:$R$23, MATCH($S66,[3]Validation!$M$20:$M$23,0),MATCH(N66,[3]Validation!$O$18:$R$18,0)),v.IPCC.risk,2,FALSE), "")</f>
        <v>High</v>
      </c>
      <c r="Y66" s="8" t="str">
        <f>IFERROR(VLOOKUP(INDEX([3]Validation!$O$20:$R$23, MATCH($S66,[3]Validation!$M$20:$M$23,0),MATCH(O66,[3]Validation!$O$18:$R$18,0)),v.IPCC.risk,2,FALSE), "")</f>
        <v>Extreme</v>
      </c>
      <c r="Z66" s="8" t="s">
        <v>84</v>
      </c>
      <c r="AA66" s="197" t="s">
        <v>303</v>
      </c>
      <c r="AB66" s="190" t="s">
        <v>65</v>
      </c>
      <c r="AC66" s="195"/>
      <c r="AD66" s="216"/>
    </row>
    <row r="67" spans="1:30" s="246" customFormat="1" ht="69.95" customHeight="1" x14ac:dyDescent="0.25">
      <c r="A67" s="190" t="s">
        <v>524</v>
      </c>
      <c r="B67" s="320" t="s">
        <v>268</v>
      </c>
      <c r="C67" s="192" t="s">
        <v>107</v>
      </c>
      <c r="D67" s="192" t="s">
        <v>29</v>
      </c>
      <c r="E67" s="192" t="s">
        <v>185</v>
      </c>
      <c r="F67" s="192" t="s">
        <v>31</v>
      </c>
      <c r="G67" s="210" t="s">
        <v>525</v>
      </c>
      <c r="H67" s="193" t="s">
        <v>519</v>
      </c>
      <c r="I67" s="195" t="s">
        <v>2085</v>
      </c>
      <c r="J67" s="195" t="s">
        <v>520</v>
      </c>
      <c r="K67" s="93" t="s">
        <v>36</v>
      </c>
      <c r="L67" s="93" t="s">
        <v>36</v>
      </c>
      <c r="M67" s="93" t="s">
        <v>36</v>
      </c>
      <c r="N67" s="93" t="s">
        <v>36</v>
      </c>
      <c r="O67" s="93" t="s">
        <v>36</v>
      </c>
      <c r="P67" s="171" t="s">
        <v>521</v>
      </c>
      <c r="Q67" s="119" t="s">
        <v>36</v>
      </c>
      <c r="R67" s="119" t="s">
        <v>34</v>
      </c>
      <c r="S67" s="8" t="str">
        <f>IFERROR(VLOOKUP(INDEX([3]Validation!$O$11:$R$14, MATCH($R67,[3]Validation!$M$11:$M$14,0),MATCH($Q67,[3]Validation!$O$9:$R$9,0)),[3]Validation!$F$10:$G$25,2,FALSE), "")</f>
        <v>High</v>
      </c>
      <c r="T67" s="177" t="s">
        <v>522</v>
      </c>
      <c r="U67" s="8" t="str">
        <f>IFERROR(VLOOKUP(INDEX([3]Validation!$O$20:$R$23, MATCH($S67,[3]Validation!$M$20:$M$23,0),MATCH(K67,[3]Validation!$O$18:$R$18,0)),v.IPCC.risk,2,FALSE), "")</f>
        <v>High</v>
      </c>
      <c r="V67" s="8" t="str">
        <f>IFERROR(VLOOKUP(INDEX([3]Validation!$O$20:$R$23, MATCH($S67,[3]Validation!$M$20:$M$23,0),MATCH(L67,[3]Validation!$O$18:$R$18,0)),v.IPCC.risk,2,FALSE), "")</f>
        <v>High</v>
      </c>
      <c r="W67" s="8" t="str">
        <f>IFERROR(VLOOKUP(INDEX([3]Validation!$O$20:$R$23, MATCH($S67,[3]Validation!$M$20:$M$23,0),MATCH(M67,[3]Validation!$O$18:$R$18,0)),v.IPCC.risk,2,FALSE), "")</f>
        <v>High</v>
      </c>
      <c r="X67" s="8" t="str">
        <f>IFERROR(VLOOKUP(INDEX([3]Validation!$O$20:$R$23, MATCH($S67,[3]Validation!$M$20:$M$23,0),MATCH(N67,[3]Validation!$O$18:$R$18,0)),v.IPCC.risk,2,FALSE), "")</f>
        <v>High</v>
      </c>
      <c r="Y67" s="8" t="str">
        <f>IFERROR(VLOOKUP(INDEX([3]Validation!$O$20:$R$23, MATCH($S67,[3]Validation!$M$20:$M$23,0),MATCH(O67,[3]Validation!$O$18:$R$18,0)),v.IPCC.risk,2,FALSE), "")</f>
        <v>High</v>
      </c>
      <c r="Z67" s="119" t="s">
        <v>84</v>
      </c>
      <c r="AA67" s="197" t="s">
        <v>113</v>
      </c>
      <c r="AB67" s="190" t="s">
        <v>43</v>
      </c>
      <c r="AC67" s="195" t="s">
        <v>526</v>
      </c>
      <c r="AD67" s="245"/>
    </row>
    <row r="68" spans="1:30" s="246" customFormat="1" ht="69.95" hidden="1" customHeight="1" x14ac:dyDescent="0.25">
      <c r="A68" s="190" t="s">
        <v>193</v>
      </c>
      <c r="B68" s="191" t="s">
        <v>27</v>
      </c>
      <c r="C68" s="192" t="s">
        <v>184</v>
      </c>
      <c r="D68" s="192" t="s">
        <v>29</v>
      </c>
      <c r="E68" s="192" t="s">
        <v>194</v>
      </c>
      <c r="F68" s="192" t="s">
        <v>31</v>
      </c>
      <c r="G68" s="192" t="s">
        <v>195</v>
      </c>
      <c r="H68" s="193" t="s">
        <v>196</v>
      </c>
      <c r="I68" s="194" t="s">
        <v>2070</v>
      </c>
      <c r="J68" s="194" t="s">
        <v>197</v>
      </c>
      <c r="K68" s="118" t="s">
        <v>34</v>
      </c>
      <c r="L68" s="118" t="s">
        <v>35</v>
      </c>
      <c r="M68" s="118" t="s">
        <v>35</v>
      </c>
      <c r="N68" s="118" t="s">
        <v>36</v>
      </c>
      <c r="O68" s="118" t="s">
        <v>37</v>
      </c>
      <c r="P68" s="171" t="s">
        <v>198</v>
      </c>
      <c r="Q68" s="119" t="s">
        <v>37</v>
      </c>
      <c r="R68" s="119" t="s">
        <v>34</v>
      </c>
      <c r="S68" s="119" t="str">
        <f>IFERROR(VLOOKUP(INDEX([3]Validation!$O$11:$R$14, MATCH($R68,[3]Validation!$M$11:$M$14,0),MATCH($Q68,[3]Validation!$O$9:$R$9,0)),[3]Validation!$F$10:$G$25,2,FALSE), "")</f>
        <v>Extreme</v>
      </c>
      <c r="T68" s="176" t="s">
        <v>199</v>
      </c>
      <c r="U68" s="119" t="str">
        <f>IFERROR(VLOOKUP(INDEX([3]Validation!$O$20:$R$23, MATCH($S68,[3]Validation!$M$20:$M$23,0),MATCH(K68,[3]Validation!$O$18:$R$18,0)),v.IPCC.risk,2,FALSE), "")</f>
        <v>Moderate</v>
      </c>
      <c r="V68" s="119" t="str">
        <f>IFERROR(VLOOKUP(INDEX([3]Validation!$O$20:$R$23, MATCH($S68,[3]Validation!$M$20:$M$23,0),MATCH(L68,[3]Validation!$O$18:$R$18,0)),v.IPCC.risk,2,FALSE), "")</f>
        <v>High</v>
      </c>
      <c r="W68" s="119" t="str">
        <f>IFERROR(VLOOKUP(INDEX([3]Validation!$O$20:$R$23, MATCH($S68,[3]Validation!$M$20:$M$23,0),MATCH(M68,[3]Validation!$O$18:$R$18,0)),v.IPCC.risk,2,FALSE), "")</f>
        <v>High</v>
      </c>
      <c r="X68" s="119" t="str">
        <f>IFERROR(VLOOKUP(INDEX([3]Validation!$O$20:$R$23, MATCH($S68,[3]Validation!$M$20:$M$23,0),MATCH(N68,[3]Validation!$O$18:$R$18,0)),v.IPCC.risk,2,FALSE), "")</f>
        <v>Extreme</v>
      </c>
      <c r="Y68" s="119" t="str">
        <f>IFERROR(VLOOKUP(INDEX([3]Validation!$O$20:$R$23, MATCH($S68,[3]Validation!$M$20:$M$23,0),MATCH(O68,[3]Validation!$O$18:$R$18,0)),v.IPCC.risk,2,FALSE), "")</f>
        <v>Extreme</v>
      </c>
      <c r="Z68" s="119" t="s">
        <v>84</v>
      </c>
      <c r="AA68" s="197" t="s">
        <v>200</v>
      </c>
      <c r="AB68" s="190" t="s">
        <v>43</v>
      </c>
      <c r="AC68" s="195"/>
      <c r="AD68" s="245"/>
    </row>
    <row r="69" spans="1:30" s="246" customFormat="1" ht="69.95" customHeight="1" x14ac:dyDescent="0.25">
      <c r="A69" s="190" t="s">
        <v>2011</v>
      </c>
      <c r="B69" s="196" t="s">
        <v>497</v>
      </c>
      <c r="C69" s="192" t="s">
        <v>107</v>
      </c>
      <c r="D69" s="192" t="s">
        <v>29</v>
      </c>
      <c r="E69" s="192" t="s">
        <v>600</v>
      </c>
      <c r="F69" s="192" t="s">
        <v>2012</v>
      </c>
      <c r="G69" s="213" t="s">
        <v>2013</v>
      </c>
      <c r="H69" s="198" t="s">
        <v>2014</v>
      </c>
      <c r="I69" s="398" t="s">
        <v>2096</v>
      </c>
      <c r="J69" s="6" t="s">
        <v>2015</v>
      </c>
      <c r="K69" s="130" t="s">
        <v>34</v>
      </c>
      <c r="L69" s="130" t="s">
        <v>35</v>
      </c>
      <c r="M69" s="130" t="s">
        <v>35</v>
      </c>
      <c r="N69" s="130" t="s">
        <v>36</v>
      </c>
      <c r="O69" s="130" t="s">
        <v>36</v>
      </c>
      <c r="P69" s="171" t="s">
        <v>603</v>
      </c>
      <c r="Q69" s="5"/>
      <c r="R69" s="5"/>
      <c r="S69" s="5"/>
      <c r="T69" s="178"/>
      <c r="U69" s="5"/>
      <c r="V69" s="5"/>
      <c r="W69" s="5"/>
      <c r="X69" s="5"/>
      <c r="Y69" s="5"/>
      <c r="Z69" s="8" t="s">
        <v>35</v>
      </c>
      <c r="AA69" s="197"/>
      <c r="AB69" s="190" t="s">
        <v>43</v>
      </c>
      <c r="AC69" s="195" t="s">
        <v>2016</v>
      </c>
      <c r="AD69" s="245"/>
    </row>
    <row r="70" spans="1:30" s="246" customFormat="1" ht="69.95" hidden="1" customHeight="1" x14ac:dyDescent="0.25">
      <c r="A70" s="190" t="s">
        <v>527</v>
      </c>
      <c r="B70" s="320" t="s">
        <v>268</v>
      </c>
      <c r="C70" s="192" t="s">
        <v>184</v>
      </c>
      <c r="D70" s="192" t="s">
        <v>29</v>
      </c>
      <c r="E70" s="192" t="s">
        <v>185</v>
      </c>
      <c r="F70" s="192" t="s">
        <v>31</v>
      </c>
      <c r="G70" s="192" t="s">
        <v>528</v>
      </c>
      <c r="H70" s="193" t="s">
        <v>519</v>
      </c>
      <c r="I70" s="195" t="s">
        <v>2085</v>
      </c>
      <c r="J70" s="195" t="s">
        <v>520</v>
      </c>
      <c r="K70" s="118" t="s">
        <v>36</v>
      </c>
      <c r="L70" s="118" t="s">
        <v>36</v>
      </c>
      <c r="M70" s="118" t="s">
        <v>36</v>
      </c>
      <c r="N70" s="118" t="s">
        <v>36</v>
      </c>
      <c r="O70" s="118" t="s">
        <v>36</v>
      </c>
      <c r="P70" s="171" t="s">
        <v>521</v>
      </c>
      <c r="Q70" s="119" t="s">
        <v>36</v>
      </c>
      <c r="R70" s="119" t="s">
        <v>34</v>
      </c>
      <c r="S70" s="119" t="str">
        <f>IFERROR(VLOOKUP(INDEX([3]Validation!$O$11:$R$14, MATCH($R70,[3]Validation!$M$11:$M$14,0),MATCH($Q70,[3]Validation!$O$9:$R$9,0)),[3]Validation!$F$10:$G$25,2,FALSE), "")</f>
        <v>High</v>
      </c>
      <c r="T70" s="176" t="s">
        <v>529</v>
      </c>
      <c r="U70" s="119" t="str">
        <f>IFERROR(VLOOKUP(INDEX([3]Validation!$O$20:$R$23, MATCH($S70,[3]Validation!$M$20:$M$23,0),MATCH(K70,[3]Validation!$O$18:$R$18,0)),v.IPCC.risk,2,FALSE), "")</f>
        <v>High</v>
      </c>
      <c r="V70" s="119" t="str">
        <f>IFERROR(VLOOKUP(INDEX([3]Validation!$O$20:$R$23, MATCH($S70,[3]Validation!$M$20:$M$23,0),MATCH(L70,[3]Validation!$O$18:$R$18,0)),v.IPCC.risk,2,FALSE), "")</f>
        <v>High</v>
      </c>
      <c r="W70" s="119" t="str">
        <f>IFERROR(VLOOKUP(INDEX([3]Validation!$O$20:$R$23, MATCH($S70,[3]Validation!$M$20:$M$23,0),MATCH(M70,[3]Validation!$O$18:$R$18,0)),v.IPCC.risk,2,FALSE), "")</f>
        <v>High</v>
      </c>
      <c r="X70" s="119" t="str">
        <f>IFERROR(VLOOKUP(INDEX([3]Validation!$O$20:$R$23, MATCH($S70,[3]Validation!$M$20:$M$23,0),MATCH(N70,[3]Validation!$O$18:$R$18,0)),v.IPCC.risk,2,FALSE), "")</f>
        <v>High</v>
      </c>
      <c r="Y70" s="119" t="str">
        <f>IFERROR(VLOOKUP(INDEX([3]Validation!$O$20:$R$23, MATCH($S70,[3]Validation!$M$20:$M$23,0),MATCH(O70,[3]Validation!$O$18:$R$18,0)),v.IPCC.risk,2,FALSE), "")</f>
        <v>High</v>
      </c>
      <c r="Z70" s="119" t="s">
        <v>84</v>
      </c>
      <c r="AA70" s="197" t="s">
        <v>530</v>
      </c>
      <c r="AB70" s="190" t="s">
        <v>43</v>
      </c>
      <c r="AC70" s="195" t="s">
        <v>282</v>
      </c>
      <c r="AD70" s="245"/>
    </row>
    <row r="71" spans="1:30" s="246" customFormat="1" ht="69.95" hidden="1" customHeight="1" x14ac:dyDescent="0.25">
      <c r="A71" s="190" t="s">
        <v>275</v>
      </c>
      <c r="B71" s="320" t="s">
        <v>276</v>
      </c>
      <c r="C71" s="192" t="s">
        <v>184</v>
      </c>
      <c r="D71" s="192" t="s">
        <v>29</v>
      </c>
      <c r="E71" s="192" t="s">
        <v>185</v>
      </c>
      <c r="F71" s="192" t="s">
        <v>31</v>
      </c>
      <c r="G71" s="192" t="s">
        <v>277</v>
      </c>
      <c r="H71" s="193" t="s">
        <v>187</v>
      </c>
      <c r="I71" s="377" t="s">
        <v>2077</v>
      </c>
      <c r="J71" s="195" t="s">
        <v>188</v>
      </c>
      <c r="K71" s="118" t="s">
        <v>35</v>
      </c>
      <c r="L71" s="118" t="s">
        <v>36</v>
      </c>
      <c r="M71" s="118" t="s">
        <v>278</v>
      </c>
      <c r="N71" s="118" t="s">
        <v>278</v>
      </c>
      <c r="O71" s="118" t="s">
        <v>37</v>
      </c>
      <c r="P71" s="171" t="s">
        <v>279</v>
      </c>
      <c r="Q71" s="119" t="s">
        <v>36</v>
      </c>
      <c r="R71" s="119" t="s">
        <v>34</v>
      </c>
      <c r="S71" s="119" t="str">
        <f>IFERROR(VLOOKUP(INDEX([3]Validation!$O$11:$R$14, MATCH($R71,[3]Validation!$M$11:$M$14,0),MATCH($Q71,[3]Validation!$O$9:$R$9,0)),[3]Validation!$F$10:$G$25,2,FALSE), "")</f>
        <v>High</v>
      </c>
      <c r="T71" s="176" t="s">
        <v>280</v>
      </c>
      <c r="U71" s="119" t="str">
        <f>IFERROR(VLOOKUP(INDEX([3]Validation!$O$20:$R$23, MATCH($S71,[3]Validation!$M$20:$M$23,0),MATCH(K71,[3]Validation!$O$18:$R$18,0)),v.IPCC.risk,2,FALSE), "")</f>
        <v>Moderate</v>
      </c>
      <c r="V71" s="119" t="str">
        <f>IFERROR(VLOOKUP(INDEX([3]Validation!$O$20:$R$23, MATCH($S71,[3]Validation!$M$20:$M$23,0),MATCH(L71,[3]Validation!$O$18:$R$18,0)),v.IPCC.risk,2,FALSE), "")</f>
        <v>High</v>
      </c>
      <c r="W71" s="119" t="str">
        <f>IFERROR(VLOOKUP(INDEX([3]Validation!$O$20:$R$23, MATCH($S71,[3]Validation!$M$20:$M$23,0),MATCH(M71,[3]Validation!$O$18:$R$18,0)),v.IPCC.risk,2,FALSE), "")</f>
        <v>High</v>
      </c>
      <c r="X71" s="119" t="str">
        <f>IFERROR(VLOOKUP(INDEX([3]Validation!$O$20:$R$23, MATCH($S71,[3]Validation!$M$20:$M$23,0),MATCH(N71,[3]Validation!$O$18:$R$18,0)),v.IPCC.risk,2,FALSE), "")</f>
        <v>High</v>
      </c>
      <c r="Y71" s="119" t="str">
        <f>IFERROR(VLOOKUP(INDEX([3]Validation!$O$20:$R$23, MATCH($S71,[3]Validation!$M$20:$M$23,0),MATCH(O71,[3]Validation!$O$18:$R$18,0)),v.IPCC.risk,2,FALSE), "")</f>
        <v>Extreme</v>
      </c>
      <c r="Z71" s="119" t="s">
        <v>84</v>
      </c>
      <c r="AA71" s="197" t="s">
        <v>281</v>
      </c>
      <c r="AB71" s="190" t="s">
        <v>43</v>
      </c>
      <c r="AC71" s="195" t="s">
        <v>282</v>
      </c>
      <c r="AD71" s="245"/>
    </row>
    <row r="72" spans="1:30" s="246" customFormat="1" ht="69.95" hidden="1" customHeight="1" x14ac:dyDescent="0.25">
      <c r="A72" s="190" t="s">
        <v>182</v>
      </c>
      <c r="B72" s="320" t="s">
        <v>183</v>
      </c>
      <c r="C72" s="192" t="s">
        <v>184</v>
      </c>
      <c r="D72" s="192" t="s">
        <v>29</v>
      </c>
      <c r="E72" s="192" t="s">
        <v>185</v>
      </c>
      <c r="F72" s="192" t="s">
        <v>31</v>
      </c>
      <c r="G72" s="192" t="s">
        <v>186</v>
      </c>
      <c r="H72" s="193" t="s">
        <v>187</v>
      </c>
      <c r="I72" s="195" t="s">
        <v>2071</v>
      </c>
      <c r="J72" s="195" t="s">
        <v>188</v>
      </c>
      <c r="K72" s="118" t="s">
        <v>35</v>
      </c>
      <c r="L72" s="118" t="s">
        <v>36</v>
      </c>
      <c r="M72" s="118" t="s">
        <v>36</v>
      </c>
      <c r="N72" s="118" t="s">
        <v>37</v>
      </c>
      <c r="O72" s="118" t="s">
        <v>37</v>
      </c>
      <c r="P72" s="171" t="s">
        <v>189</v>
      </c>
      <c r="Q72" s="119" t="s">
        <v>36</v>
      </c>
      <c r="R72" s="119" t="s">
        <v>34</v>
      </c>
      <c r="S72" s="119" t="str">
        <f>IFERROR(VLOOKUP(INDEX([3]Validation!$O$11:$R$14, MATCH($R72,[3]Validation!$M$11:$M$14,0),MATCH($Q72,[3]Validation!$O$9:$R$9,0)),[3]Validation!$F$10:$G$25,2,FALSE), "")</f>
        <v>High</v>
      </c>
      <c r="T72" s="176" t="s">
        <v>190</v>
      </c>
      <c r="U72" s="119" t="str">
        <f>IFERROR(VLOOKUP(INDEX([3]Validation!$O$20:$R$23, MATCH($S72,[3]Validation!$M$20:$M$23,0),MATCH(K72,[3]Validation!$O$18:$R$18,0)),v.IPCC.risk,2,FALSE), "")</f>
        <v>Moderate</v>
      </c>
      <c r="V72" s="119" t="str">
        <f>IFERROR(VLOOKUP(INDEX([3]Validation!$O$20:$R$23, MATCH($S72,[3]Validation!$M$20:$M$23,0),MATCH(L72,[3]Validation!$O$18:$R$18,0)),v.IPCC.risk,2,FALSE), "")</f>
        <v>High</v>
      </c>
      <c r="W72" s="119" t="str">
        <f>IFERROR(VLOOKUP(INDEX([3]Validation!$O$20:$R$23, MATCH($S72,[3]Validation!$M$20:$M$23,0),MATCH(M72,[3]Validation!$O$18:$R$18,0)),v.IPCC.risk,2,FALSE), "")</f>
        <v>High</v>
      </c>
      <c r="X72" s="119" t="str">
        <f>IFERROR(VLOOKUP(INDEX([3]Validation!$O$20:$R$23, MATCH($S72,[3]Validation!$M$20:$M$23,0),MATCH(N72,[3]Validation!$O$18:$R$18,0)),v.IPCC.risk,2,FALSE), "")</f>
        <v>Extreme</v>
      </c>
      <c r="Y72" s="119" t="str">
        <f>IFERROR(VLOOKUP(INDEX([3]Validation!$O$20:$R$23, MATCH($S72,[3]Validation!$M$20:$M$23,0),MATCH(O72,[3]Validation!$O$18:$R$18,0)),v.IPCC.risk,2,FALSE), "")</f>
        <v>Extreme</v>
      </c>
      <c r="Z72" s="119" t="s">
        <v>84</v>
      </c>
      <c r="AA72" s="197" t="s">
        <v>191</v>
      </c>
      <c r="AB72" s="190" t="s">
        <v>43</v>
      </c>
      <c r="AC72" s="195" t="s">
        <v>192</v>
      </c>
      <c r="AD72" s="245"/>
    </row>
    <row r="73" spans="1:30" s="246" customFormat="1" ht="69.95" hidden="1" customHeight="1" x14ac:dyDescent="0.25">
      <c r="A73" s="190" t="s">
        <v>574</v>
      </c>
      <c r="B73" s="196" t="s">
        <v>150</v>
      </c>
      <c r="C73" s="192" t="s">
        <v>184</v>
      </c>
      <c r="D73" s="192" t="s">
        <v>29</v>
      </c>
      <c r="E73" s="192" t="s">
        <v>98</v>
      </c>
      <c r="F73" s="192" t="s">
        <v>31</v>
      </c>
      <c r="G73" s="192" t="s">
        <v>575</v>
      </c>
      <c r="H73" s="193" t="s">
        <v>187</v>
      </c>
      <c r="I73" s="195" t="s">
        <v>2087</v>
      </c>
      <c r="J73" s="195" t="s">
        <v>101</v>
      </c>
      <c r="K73" s="118" t="s">
        <v>34</v>
      </c>
      <c r="L73" s="118" t="s">
        <v>35</v>
      </c>
      <c r="M73" s="118" t="s">
        <v>36</v>
      </c>
      <c r="N73" s="118" t="s">
        <v>36</v>
      </c>
      <c r="O73" s="118" t="s">
        <v>36</v>
      </c>
      <c r="P73" s="171" t="s">
        <v>301</v>
      </c>
      <c r="Q73" s="119" t="s">
        <v>35</v>
      </c>
      <c r="R73" s="119" t="s">
        <v>122</v>
      </c>
      <c r="S73" s="119" t="str">
        <f>IFERROR(VLOOKUP(INDEX([3]Validation!$O$11:$R$14, MATCH($R73,[3]Validation!$M$11:$M$14,0),MATCH($Q73,[3]Validation!$O$9:$R$9,0)),[3]Validation!$F$10:$G$25,2,FALSE), "")</f>
        <v>Moderate</v>
      </c>
      <c r="T73" s="176" t="s">
        <v>576</v>
      </c>
      <c r="U73" s="119" t="str">
        <f>IFERROR(VLOOKUP(INDEX([3]Validation!$O$20:$R$23, MATCH($S73,[3]Validation!$M$20:$M$23,0),MATCH(K73,[3]Validation!$O$18:$R$18,0)),v.IPCC.risk,2,FALSE), "")</f>
        <v>Low</v>
      </c>
      <c r="V73" s="119" t="str">
        <f>IFERROR(VLOOKUP(INDEX([3]Validation!$O$20:$R$23, MATCH($S73,[3]Validation!$M$20:$M$23,0),MATCH(L73,[3]Validation!$O$18:$R$18,0)),v.IPCC.risk,2,FALSE), "")</f>
        <v>Moderate</v>
      </c>
      <c r="W73" s="119" t="str">
        <f>IFERROR(VLOOKUP(INDEX([3]Validation!$O$20:$R$23, MATCH($S73,[3]Validation!$M$20:$M$23,0),MATCH(M73,[3]Validation!$O$18:$R$18,0)),v.IPCC.risk,2,FALSE), "")</f>
        <v>High</v>
      </c>
      <c r="X73" s="119" t="str">
        <f>IFERROR(VLOOKUP(INDEX([3]Validation!$O$20:$R$23, MATCH($S73,[3]Validation!$M$20:$M$23,0),MATCH(N73,[3]Validation!$O$18:$R$18,0)),v.IPCC.risk,2,FALSE), "")</f>
        <v>High</v>
      </c>
      <c r="Y73" s="119" t="str">
        <f>IFERROR(VLOOKUP(INDEX([3]Validation!$O$20:$R$23, MATCH($S73,[3]Validation!$M$20:$M$23,0),MATCH(O73,[3]Validation!$O$18:$R$18,0)),v.IPCC.risk,2,FALSE), "")</f>
        <v>High</v>
      </c>
      <c r="Z73" s="119" t="s">
        <v>84</v>
      </c>
      <c r="AA73" s="197" t="s">
        <v>113</v>
      </c>
      <c r="AB73" s="190" t="s">
        <v>43</v>
      </c>
      <c r="AC73" s="195" t="s">
        <v>577</v>
      </c>
      <c r="AD73" s="245"/>
    </row>
    <row r="74" spans="1:30" s="246" customFormat="1" ht="69.95" hidden="1" customHeight="1" x14ac:dyDescent="0.25">
      <c r="A74" s="190" t="s">
        <v>531</v>
      </c>
      <c r="B74" s="196" t="s">
        <v>88</v>
      </c>
      <c r="C74" s="192" t="s">
        <v>184</v>
      </c>
      <c r="D74" s="192" t="s">
        <v>29</v>
      </c>
      <c r="E74" s="192" t="s">
        <v>532</v>
      </c>
      <c r="F74" s="192" t="s">
        <v>31</v>
      </c>
      <c r="G74" s="192" t="s">
        <v>533</v>
      </c>
      <c r="H74" s="193" t="s">
        <v>187</v>
      </c>
      <c r="I74" s="195" t="s">
        <v>2086</v>
      </c>
      <c r="J74" s="195" t="s">
        <v>534</v>
      </c>
      <c r="K74" s="118" t="s">
        <v>35</v>
      </c>
      <c r="L74" s="118" t="s">
        <v>36</v>
      </c>
      <c r="M74" s="118" t="s">
        <v>36</v>
      </c>
      <c r="N74" s="118" t="s">
        <v>36</v>
      </c>
      <c r="O74" s="118" t="s">
        <v>36</v>
      </c>
      <c r="P74" s="171" t="s">
        <v>535</v>
      </c>
      <c r="Q74" s="119" t="s">
        <v>36</v>
      </c>
      <c r="R74" s="119" t="s">
        <v>34</v>
      </c>
      <c r="S74" s="119" t="str">
        <f>IFERROR(VLOOKUP(INDEX([3]Validation!$O$11:$R$14, MATCH($R74,[3]Validation!$M$11:$M$14,0),MATCH($Q74,[3]Validation!$O$9:$R$9,0)),[3]Validation!$F$10:$G$25,2,FALSE), "")</f>
        <v>High</v>
      </c>
      <c r="T74" s="176" t="s">
        <v>536</v>
      </c>
      <c r="U74" s="119" t="str">
        <f>IFERROR(VLOOKUP(INDEX([3]Validation!$O$20:$R$23, MATCH($S74,[3]Validation!$M$20:$M$23,0),MATCH(K74,[3]Validation!$O$18:$R$18,0)),v.IPCC.risk,2,FALSE), "")</f>
        <v>Moderate</v>
      </c>
      <c r="V74" s="119" t="str">
        <f>IFERROR(VLOOKUP(INDEX([3]Validation!$O$20:$R$23, MATCH($S74,[3]Validation!$M$20:$M$23,0),MATCH(L74,[3]Validation!$O$18:$R$18,0)),v.IPCC.risk,2,FALSE), "")</f>
        <v>High</v>
      </c>
      <c r="W74" s="119" t="str">
        <f>IFERROR(VLOOKUP(INDEX([3]Validation!$O$20:$R$23, MATCH($S74,[3]Validation!$M$20:$M$23,0),MATCH(M74,[3]Validation!$O$18:$R$18,0)),v.IPCC.risk,2,FALSE), "")</f>
        <v>High</v>
      </c>
      <c r="X74" s="119" t="str">
        <f>IFERROR(VLOOKUP(INDEX([3]Validation!$O$20:$R$23, MATCH($S74,[3]Validation!$M$20:$M$23,0),MATCH(N74,[3]Validation!$O$18:$R$18,0)),v.IPCC.risk,2,FALSE), "")</f>
        <v>High</v>
      </c>
      <c r="Y74" s="119" t="str">
        <f>IFERROR(VLOOKUP(INDEX([3]Validation!$O$20:$R$23, MATCH($S74,[3]Validation!$M$20:$M$23,0),MATCH(O74,[3]Validation!$O$18:$R$18,0)),v.IPCC.risk,2,FALSE), "")</f>
        <v>High</v>
      </c>
      <c r="Z74" s="119" t="s">
        <v>84</v>
      </c>
      <c r="AA74" s="197" t="s">
        <v>113</v>
      </c>
      <c r="AB74" s="190" t="s">
        <v>65</v>
      </c>
      <c r="AC74" s="195" t="s">
        <v>537</v>
      </c>
      <c r="AD74" s="245"/>
    </row>
    <row r="75" spans="1:30" s="246" customFormat="1" ht="69.95" hidden="1" customHeight="1" x14ac:dyDescent="0.25">
      <c r="A75" s="190" t="s">
        <v>255</v>
      </c>
      <c r="B75" s="320" t="s">
        <v>46</v>
      </c>
      <c r="C75" s="192" t="s">
        <v>184</v>
      </c>
      <c r="D75" s="192" t="s">
        <v>29</v>
      </c>
      <c r="E75" s="192" t="s">
        <v>117</v>
      </c>
      <c r="F75" s="192" t="s">
        <v>31</v>
      </c>
      <c r="G75" s="192" t="s">
        <v>256</v>
      </c>
      <c r="H75" s="193" t="s">
        <v>187</v>
      </c>
      <c r="I75" s="195" t="s">
        <v>2069</v>
      </c>
      <c r="J75" s="195" t="s">
        <v>120</v>
      </c>
      <c r="K75" s="118" t="s">
        <v>34</v>
      </c>
      <c r="L75" s="118" t="s">
        <v>36</v>
      </c>
      <c r="M75" s="118" t="s">
        <v>36</v>
      </c>
      <c r="N75" s="118" t="s">
        <v>37</v>
      </c>
      <c r="O75" s="118" t="s">
        <v>37</v>
      </c>
      <c r="P75" s="171" t="s">
        <v>252</v>
      </c>
      <c r="Q75" s="119" t="s">
        <v>37</v>
      </c>
      <c r="R75" s="119" t="s">
        <v>122</v>
      </c>
      <c r="S75" s="119" t="str">
        <f>IFERROR(VLOOKUP(INDEX([3]Validation!$O$11:$R$14, MATCH($R75,[3]Validation!$M$11:$M$14,0),MATCH($Q75,[3]Validation!$O$9:$R$9,0)),[3]Validation!$F$10:$G$25,2,FALSE), "")</f>
        <v>High</v>
      </c>
      <c r="T75" s="176" t="s">
        <v>257</v>
      </c>
      <c r="U75" s="119" t="str">
        <f>IFERROR(VLOOKUP(INDEX([3]Validation!$O$20:$R$23, MATCH($S75,[3]Validation!$M$20:$M$23,0),MATCH(K75,[3]Validation!$O$18:$R$18,0)),v.IPCC.risk,2,FALSE), "")</f>
        <v>Low</v>
      </c>
      <c r="V75" s="119" t="str">
        <f>IFERROR(VLOOKUP(INDEX([3]Validation!$O$20:$R$23, MATCH($S75,[3]Validation!$M$20:$M$23,0),MATCH(L75,[3]Validation!$O$18:$R$18,0)),v.IPCC.risk,2,FALSE), "")</f>
        <v>High</v>
      </c>
      <c r="W75" s="119" t="str">
        <f>IFERROR(VLOOKUP(INDEX([3]Validation!$O$20:$R$23, MATCH($S75,[3]Validation!$M$20:$M$23,0),MATCH(M75,[3]Validation!$O$18:$R$18,0)),v.IPCC.risk,2,FALSE), "")</f>
        <v>High</v>
      </c>
      <c r="X75" s="119" t="str">
        <f>IFERROR(VLOOKUP(INDEX([3]Validation!$O$20:$R$23, MATCH($S75,[3]Validation!$M$20:$M$23,0),MATCH(N75,[3]Validation!$O$18:$R$18,0)),v.IPCC.risk,2,FALSE), "")</f>
        <v>Extreme</v>
      </c>
      <c r="Y75" s="119" t="str">
        <f>IFERROR(VLOOKUP(INDEX([3]Validation!$O$20:$R$23, MATCH($S75,[3]Validation!$M$20:$M$23,0),MATCH(O75,[3]Validation!$O$18:$R$18,0)),v.IPCC.risk,2,FALSE), "")</f>
        <v>Extreme</v>
      </c>
      <c r="Z75" s="119" t="s">
        <v>84</v>
      </c>
      <c r="AA75" s="197" t="s">
        <v>113</v>
      </c>
      <c r="AB75" s="190" t="s">
        <v>65</v>
      </c>
      <c r="AC75" s="195" t="s">
        <v>126</v>
      </c>
      <c r="AD75" s="245"/>
    </row>
    <row r="76" spans="1:30" s="246" customFormat="1" ht="69.95" hidden="1" customHeight="1" x14ac:dyDescent="0.25">
      <c r="A76" s="190" t="s">
        <v>249</v>
      </c>
      <c r="B76" s="320" t="s">
        <v>57</v>
      </c>
      <c r="C76" s="192" t="s">
        <v>184</v>
      </c>
      <c r="D76" s="192" t="s">
        <v>29</v>
      </c>
      <c r="E76" s="192" t="s">
        <v>117</v>
      </c>
      <c r="F76" s="192" t="s">
        <v>31</v>
      </c>
      <c r="G76" s="192" t="s">
        <v>250</v>
      </c>
      <c r="H76" s="193" t="s">
        <v>187</v>
      </c>
      <c r="I76" s="195" t="s">
        <v>2075</v>
      </c>
      <c r="J76" s="195" t="s">
        <v>251</v>
      </c>
      <c r="K76" s="118" t="s">
        <v>34</v>
      </c>
      <c r="L76" s="118" t="s">
        <v>36</v>
      </c>
      <c r="M76" s="118" t="s">
        <v>36</v>
      </c>
      <c r="N76" s="118" t="s">
        <v>37</v>
      </c>
      <c r="O76" s="118" t="s">
        <v>37</v>
      </c>
      <c r="P76" s="171" t="s">
        <v>252</v>
      </c>
      <c r="Q76" s="119" t="s">
        <v>36</v>
      </c>
      <c r="R76" s="119" t="s">
        <v>34</v>
      </c>
      <c r="S76" s="119" t="str">
        <f>IFERROR(VLOOKUP(INDEX([3]Validation!$O$11:$R$14, MATCH($R76,[3]Validation!$M$11:$M$14,0),MATCH($Q76,[3]Validation!$O$9:$R$9,0)),[3]Validation!$F$10:$G$25,2,FALSE), "")</f>
        <v>High</v>
      </c>
      <c r="T76" s="176" t="s">
        <v>253</v>
      </c>
      <c r="U76" s="119" t="str">
        <f>IFERROR(VLOOKUP(INDEX([3]Validation!$O$20:$R$23, MATCH($S76,[3]Validation!$M$20:$M$23,0),MATCH(K76,[3]Validation!$O$18:$R$18,0)),v.IPCC.risk,2,FALSE), "")</f>
        <v>Low</v>
      </c>
      <c r="V76" s="119" t="str">
        <f>IFERROR(VLOOKUP(INDEX([3]Validation!$O$20:$R$23, MATCH($S76,[3]Validation!$M$20:$M$23,0),MATCH(L76,[3]Validation!$O$18:$R$18,0)),v.IPCC.risk,2,FALSE), "")</f>
        <v>High</v>
      </c>
      <c r="W76" s="119" t="str">
        <f>IFERROR(VLOOKUP(INDEX([3]Validation!$O$20:$R$23, MATCH($S76,[3]Validation!$M$20:$M$23,0),MATCH(M76,[3]Validation!$O$18:$R$18,0)),v.IPCC.risk,2,FALSE), "")</f>
        <v>High</v>
      </c>
      <c r="X76" s="119" t="str">
        <f>IFERROR(VLOOKUP(INDEX([3]Validation!$O$20:$R$23, MATCH($S76,[3]Validation!$M$20:$M$23,0),MATCH(N76,[3]Validation!$O$18:$R$18,0)),v.IPCC.risk,2,FALSE), "")</f>
        <v>Extreme</v>
      </c>
      <c r="Y76" s="119" t="str">
        <f>IFERROR(VLOOKUP(INDEX([3]Validation!$O$20:$R$23, MATCH($S76,[3]Validation!$M$20:$M$23,0),MATCH(O76,[3]Validation!$O$18:$R$18,0)),v.IPCC.risk,2,FALSE), "")</f>
        <v>Extreme</v>
      </c>
      <c r="Z76" s="119" t="s">
        <v>84</v>
      </c>
      <c r="AA76" s="197" t="s">
        <v>113</v>
      </c>
      <c r="AB76" s="190" t="s">
        <v>65</v>
      </c>
      <c r="AC76" s="195" t="s">
        <v>254</v>
      </c>
      <c r="AD76" s="245"/>
    </row>
    <row r="77" spans="1:30" s="246" customFormat="1" ht="69.95" hidden="1" customHeight="1" x14ac:dyDescent="0.25">
      <c r="A77" s="190" t="s">
        <v>313</v>
      </c>
      <c r="B77" s="320" t="s">
        <v>68</v>
      </c>
      <c r="C77" s="192" t="s">
        <v>184</v>
      </c>
      <c r="D77" s="192" t="s">
        <v>29</v>
      </c>
      <c r="E77" s="192" t="s">
        <v>78</v>
      </c>
      <c r="F77" s="192" t="s">
        <v>31</v>
      </c>
      <c r="G77" s="192" t="s">
        <v>314</v>
      </c>
      <c r="H77" s="193" t="s">
        <v>187</v>
      </c>
      <c r="I77" s="195" t="s">
        <v>2079</v>
      </c>
      <c r="J77" s="195" t="s">
        <v>81</v>
      </c>
      <c r="K77" s="118" t="s">
        <v>35</v>
      </c>
      <c r="L77" s="118" t="s">
        <v>35</v>
      </c>
      <c r="M77" s="118" t="s">
        <v>35</v>
      </c>
      <c r="N77" s="118" t="s">
        <v>36</v>
      </c>
      <c r="O77" s="118" t="s">
        <v>37</v>
      </c>
      <c r="P77" s="171" t="s">
        <v>315</v>
      </c>
      <c r="Q77" s="119" t="s">
        <v>36</v>
      </c>
      <c r="R77" s="119" t="s">
        <v>34</v>
      </c>
      <c r="S77" s="119" t="str">
        <f>IFERROR(VLOOKUP(INDEX([3]Validation!$O$11:$R$14, MATCH($R77,[3]Validation!$M$11:$M$14,0),MATCH($Q77,[3]Validation!$O$9:$R$9,0)),[3]Validation!$F$10:$G$25,2,FALSE), "")</f>
        <v>High</v>
      </c>
      <c r="T77" s="176" t="s">
        <v>316</v>
      </c>
      <c r="U77" s="119" t="str">
        <f>IFERROR(VLOOKUP(INDEX([3]Validation!$O$20:$R$23, MATCH($S77,[3]Validation!$M$20:$M$23,0),MATCH(K77,[3]Validation!$O$18:$R$18,0)),v.IPCC.risk,2,FALSE), "")</f>
        <v>Moderate</v>
      </c>
      <c r="V77" s="119" t="str">
        <f>IFERROR(VLOOKUP(INDEX([3]Validation!$O$20:$R$23, MATCH($S77,[3]Validation!$M$20:$M$23,0),MATCH(L77,[3]Validation!$O$18:$R$18,0)),v.IPCC.risk,2,FALSE), "")</f>
        <v>Moderate</v>
      </c>
      <c r="W77" s="119" t="str">
        <f>IFERROR(VLOOKUP(INDEX([3]Validation!$O$20:$R$23, MATCH($S77,[3]Validation!$M$20:$M$23,0),MATCH(M77,[3]Validation!$O$18:$R$18,0)),v.IPCC.risk,2,FALSE), "")</f>
        <v>Moderate</v>
      </c>
      <c r="X77" s="119" t="str">
        <f>IFERROR(VLOOKUP(INDEX([3]Validation!$O$20:$R$23, MATCH($S77,[3]Validation!$M$20:$M$23,0),MATCH(N77,[3]Validation!$O$18:$R$18,0)),v.IPCC.risk,2,FALSE), "")</f>
        <v>High</v>
      </c>
      <c r="Y77" s="119" t="str">
        <f>IFERROR(VLOOKUP(INDEX([3]Validation!$O$20:$R$23, MATCH($S77,[3]Validation!$M$20:$M$23,0),MATCH(O77,[3]Validation!$O$18:$R$18,0)),v.IPCC.risk,2,FALSE), "")</f>
        <v>Extreme</v>
      </c>
      <c r="Z77" s="119" t="s">
        <v>84</v>
      </c>
      <c r="AA77" s="197" t="s">
        <v>113</v>
      </c>
      <c r="AB77" s="190" t="s">
        <v>65</v>
      </c>
      <c r="AC77" s="195" t="s">
        <v>254</v>
      </c>
      <c r="AD77" s="245"/>
    </row>
    <row r="78" spans="1:30" s="246" customFormat="1" ht="69.95" hidden="1" customHeight="1" x14ac:dyDescent="0.25">
      <c r="A78" s="190" t="s">
        <v>365</v>
      </c>
      <c r="B78" s="191" t="s">
        <v>174</v>
      </c>
      <c r="C78" s="192" t="s">
        <v>184</v>
      </c>
      <c r="D78" s="192" t="s">
        <v>29</v>
      </c>
      <c r="E78" s="192" t="s">
        <v>194</v>
      </c>
      <c r="F78" s="192" t="s">
        <v>31</v>
      </c>
      <c r="G78" s="192" t="s">
        <v>366</v>
      </c>
      <c r="H78" s="193" t="s">
        <v>367</v>
      </c>
      <c r="I78" s="194" t="s">
        <v>2080</v>
      </c>
      <c r="J78" s="194" t="s">
        <v>368</v>
      </c>
      <c r="K78" s="118" t="s">
        <v>34</v>
      </c>
      <c r="L78" s="118" t="s">
        <v>35</v>
      </c>
      <c r="M78" s="118" t="s">
        <v>35</v>
      </c>
      <c r="N78" s="118" t="s">
        <v>36</v>
      </c>
      <c r="O78" s="118" t="s">
        <v>37</v>
      </c>
      <c r="P78" s="171" t="s">
        <v>369</v>
      </c>
      <c r="Q78" s="119" t="s">
        <v>36</v>
      </c>
      <c r="R78" s="119" t="s">
        <v>34</v>
      </c>
      <c r="S78" s="119" t="str">
        <f>IFERROR(VLOOKUP(INDEX([3]Validation!$O$11:$R$14, MATCH($R78,[3]Validation!$M$11:$M$14,0),MATCH($Q78,[3]Validation!$O$9:$R$9,0)),[3]Validation!$F$10:$G$25,2,FALSE), "")</f>
        <v>High</v>
      </c>
      <c r="T78" s="176" t="s">
        <v>370</v>
      </c>
      <c r="U78" s="119" t="str">
        <f>IFERROR(VLOOKUP(INDEX([3]Validation!$O$20:$R$23, MATCH($S78,[3]Validation!$M$20:$M$23,0),MATCH(K78,[3]Validation!$O$18:$R$18,0)),v.IPCC.risk,2,FALSE), "")</f>
        <v>Low</v>
      </c>
      <c r="V78" s="119" t="str">
        <f>IFERROR(VLOOKUP(INDEX([3]Validation!$O$20:$R$23, MATCH($S78,[3]Validation!$M$20:$M$23,0),MATCH(L78,[3]Validation!$O$18:$R$18,0)),v.IPCC.risk,2,FALSE), "")</f>
        <v>Moderate</v>
      </c>
      <c r="W78" s="119" t="str">
        <f>IFERROR(VLOOKUP(INDEX([3]Validation!$O$20:$R$23, MATCH($S78,[3]Validation!$M$20:$M$23,0),MATCH(M78,[3]Validation!$O$18:$R$18,0)),v.IPCC.risk,2,FALSE), "")</f>
        <v>Moderate</v>
      </c>
      <c r="X78" s="119" t="str">
        <f>IFERROR(VLOOKUP(INDEX([3]Validation!$O$20:$R$23, MATCH($S78,[3]Validation!$M$20:$M$23,0),MATCH(N78,[3]Validation!$O$18:$R$18,0)),v.IPCC.risk,2,FALSE), "")</f>
        <v>High</v>
      </c>
      <c r="Y78" s="119" t="str">
        <f>IFERROR(VLOOKUP(INDEX([3]Validation!$O$20:$R$23, MATCH($S78,[3]Validation!$M$20:$M$23,0),MATCH(O78,[3]Validation!$O$18:$R$18,0)),v.IPCC.risk,2,FALSE), "")</f>
        <v>Extreme</v>
      </c>
      <c r="Z78" s="119" t="s">
        <v>84</v>
      </c>
      <c r="AA78" s="197" t="s">
        <v>371</v>
      </c>
      <c r="AB78" s="190" t="s">
        <v>43</v>
      </c>
      <c r="AC78" s="195"/>
      <c r="AD78" s="245"/>
    </row>
    <row r="79" spans="1:30" s="246" customFormat="1" ht="69.95" hidden="1" customHeight="1" x14ac:dyDescent="0.25">
      <c r="A79" s="325"/>
      <c r="B79" s="305"/>
      <c r="C79" s="305"/>
      <c r="D79" s="305"/>
      <c r="E79" s="305"/>
      <c r="F79" s="305"/>
      <c r="G79" s="305"/>
      <c r="H79" s="305"/>
      <c r="I79" s="305"/>
      <c r="J79" s="305"/>
      <c r="K79" s="123" t="s">
        <v>21</v>
      </c>
      <c r="L79" s="123" t="s">
        <v>22</v>
      </c>
      <c r="M79" s="123" t="s">
        <v>23</v>
      </c>
      <c r="N79" s="123" t="s">
        <v>24</v>
      </c>
      <c r="O79" s="123" t="s">
        <v>25</v>
      </c>
      <c r="P79" s="306"/>
      <c r="Q79" s="306"/>
      <c r="R79" s="306"/>
      <c r="S79" s="306"/>
      <c r="T79" s="306"/>
      <c r="U79" s="123"/>
      <c r="V79" s="123" t="s">
        <v>22</v>
      </c>
      <c r="W79" s="123" t="s">
        <v>23</v>
      </c>
      <c r="X79" s="123" t="s">
        <v>24</v>
      </c>
      <c r="Y79" s="123" t="s">
        <v>25</v>
      </c>
      <c r="Z79" s="308"/>
      <c r="AA79" s="308"/>
      <c r="AB79" s="308"/>
      <c r="AC79" s="308"/>
      <c r="AD79" s="245"/>
    </row>
    <row r="80" spans="1:30" s="246" customFormat="1" ht="87" hidden="1" customHeight="1" x14ac:dyDescent="0.25">
      <c r="A80" s="302"/>
      <c r="B80" s="302"/>
      <c r="C80" s="302"/>
      <c r="D80" s="302"/>
      <c r="E80" s="302"/>
      <c r="F80" s="302"/>
      <c r="G80" s="302"/>
      <c r="H80" s="302"/>
      <c r="I80" s="302"/>
      <c r="J80" s="302"/>
      <c r="AA80" s="303"/>
      <c r="AB80" s="303"/>
      <c r="AC80" s="303"/>
      <c r="AD80" s="245"/>
    </row>
    <row r="81" spans="1:30" ht="20.25" hidden="1" customHeight="1" x14ac:dyDescent="0.25">
      <c r="A81" s="254"/>
      <c r="B81" s="255"/>
      <c r="C81" s="256"/>
      <c r="D81" s="256"/>
      <c r="E81" s="256"/>
      <c r="F81" s="256"/>
      <c r="G81" s="256"/>
      <c r="H81" s="257"/>
      <c r="I81" s="258"/>
      <c r="J81" s="258"/>
      <c r="K81" s="222"/>
      <c r="L81" s="222"/>
      <c r="M81" s="222"/>
      <c r="N81" s="222"/>
      <c r="O81" s="222"/>
      <c r="P81" s="222"/>
      <c r="Q81" s="224"/>
      <c r="R81" s="225"/>
      <c r="S81" s="226" t="str">
        <f>IFERROR(VLOOKUP(INDEX([3]Validation!$O$11:$R$14, MATCH($R81,[3]Validation!$M$11:$M$14,0),MATCH($Q81,[3]Validation!$O$9:$R$9,0)),[3]Validation!$F$10:$G$25,2,FALSE), "")</f>
        <v/>
      </c>
      <c r="T81" s="226"/>
      <c r="U81" s="226" t="str">
        <f>IFERROR(VLOOKUP(INDEX([3]Validation!$O$20:$R$23, MATCH($S81,[3]Validation!$M$20:$M$23,0),MATCH(K81,[3]Validation!$O$18:$R$18,0)),v.IPCC.risk,2,FALSE), "")</f>
        <v/>
      </c>
      <c r="V81" s="226" t="str">
        <f>IFERROR(VLOOKUP(INDEX([3]Validation!$O$20:$R$23, MATCH($S81,[3]Validation!$M$20:$M$23,0),MATCH(L81,[3]Validation!$O$18:$R$18,0)),v.IPCC.risk,2,FALSE), "")</f>
        <v/>
      </c>
      <c r="W81" s="226" t="str">
        <f>IFERROR(VLOOKUP(INDEX([3]Validation!$O$20:$R$23, MATCH($S81,[3]Validation!$M$20:$M$23,0),MATCH(M81,[3]Validation!$O$18:$R$18,0)),v.IPCC.risk,2,FALSE), "")</f>
        <v/>
      </c>
      <c r="X81" s="226" t="str">
        <f>IFERROR(VLOOKUP(INDEX([3]Validation!$O$20:$R$23, MATCH($S81,[3]Validation!$M$20:$M$23,0),MATCH(N81,[3]Validation!$O$18:$R$18,0)),v.IPCC.risk,2,FALSE), "")</f>
        <v/>
      </c>
      <c r="Y81" s="226" t="str">
        <f>IFERROR(VLOOKUP(INDEX([3]Validation!$O$20:$R$23, MATCH($S81,[3]Validation!$M$20:$M$23,0),MATCH(O81,[3]Validation!$O$18:$R$18,0)),v.IPCC.risk,2,FALSE), "")</f>
        <v/>
      </c>
      <c r="Z81" s="226"/>
      <c r="AA81" s="226"/>
      <c r="AB81" s="226"/>
      <c r="AC81" s="226"/>
      <c r="AD81" s="216"/>
    </row>
    <row r="82" spans="1:30" hidden="1" x14ac:dyDescent="0.25">
      <c r="A82" s="254"/>
      <c r="B82" s="255"/>
      <c r="C82" s="256"/>
      <c r="D82" s="256"/>
      <c r="E82" s="256"/>
      <c r="F82" s="256"/>
      <c r="G82" s="256"/>
      <c r="H82" s="257"/>
      <c r="I82" s="258"/>
      <c r="J82" s="258"/>
      <c r="K82" s="222"/>
      <c r="L82" s="222"/>
      <c r="M82" s="222"/>
      <c r="N82" s="222"/>
      <c r="O82" s="222"/>
      <c r="P82" s="222"/>
      <c r="Q82" s="224"/>
      <c r="R82" s="225"/>
      <c r="S82" s="226" t="str">
        <f>IFERROR(VLOOKUP(INDEX([3]Validation!$O$11:$R$14, MATCH($R82,[3]Validation!$M$11:$M$14,0),MATCH($Q82,[3]Validation!$O$9:$R$9,0)),[3]Validation!$F$10:$G$25,2,FALSE), "")</f>
        <v/>
      </c>
      <c r="T82" s="226"/>
      <c r="U82" s="226" t="str">
        <f>IFERROR(VLOOKUP(INDEX([3]Validation!$O$20:$R$23, MATCH($S82,[3]Validation!$M$20:$M$23,0),MATCH(K82,[3]Validation!$O$18:$R$18,0)),v.IPCC.risk,2,FALSE), "")</f>
        <v/>
      </c>
      <c r="V82" s="226" t="str">
        <f>IFERROR(VLOOKUP(INDEX([3]Validation!$O$20:$R$23, MATCH($S82,[3]Validation!$M$20:$M$23,0),MATCH(L82,[3]Validation!$O$18:$R$18,0)),v.IPCC.risk,2,FALSE), "")</f>
        <v/>
      </c>
      <c r="W82" s="226" t="str">
        <f>IFERROR(VLOOKUP(INDEX([3]Validation!$O$20:$R$23, MATCH($S82,[3]Validation!$M$20:$M$23,0),MATCH(M82,[3]Validation!$O$18:$R$18,0)),v.IPCC.risk,2,FALSE), "")</f>
        <v/>
      </c>
      <c r="X82" s="226" t="str">
        <f>IFERROR(VLOOKUP(INDEX([3]Validation!$O$20:$R$23, MATCH($S82,[3]Validation!$M$20:$M$23,0),MATCH(N82,[3]Validation!$O$18:$R$18,0)),v.IPCC.risk,2,FALSE), "")</f>
        <v/>
      </c>
      <c r="Y82" s="226" t="str">
        <f>IFERROR(VLOOKUP(INDEX([3]Validation!$O$20:$R$23, MATCH($S82,[3]Validation!$M$20:$M$23,0),MATCH(O82,[3]Validation!$O$18:$R$18,0)),v.IPCC.risk,2,FALSE), "")</f>
        <v/>
      </c>
      <c r="Z82" s="226"/>
      <c r="AA82" s="226"/>
      <c r="AB82" s="226"/>
      <c r="AC82" s="226"/>
      <c r="AD82" s="216"/>
    </row>
    <row r="83" spans="1:30" hidden="1" x14ac:dyDescent="0.25">
      <c r="A83" s="254"/>
      <c r="B83" s="255"/>
      <c r="C83" s="256"/>
      <c r="D83" s="256"/>
      <c r="E83" s="256"/>
      <c r="F83" s="256"/>
      <c r="G83" s="256"/>
      <c r="H83" s="257"/>
      <c r="I83" s="258"/>
      <c r="J83" s="258"/>
      <c r="K83" s="222"/>
      <c r="L83" s="222"/>
      <c r="M83" s="222"/>
      <c r="N83" s="222"/>
      <c r="O83" s="222"/>
      <c r="P83" s="222"/>
      <c r="Q83" s="224"/>
      <c r="R83" s="225"/>
      <c r="S83" s="226" t="str">
        <f>IFERROR(VLOOKUP(INDEX([3]Validation!$O$11:$R$14, MATCH($R83,[3]Validation!$M$11:$M$14,0),MATCH($Q83,[3]Validation!$O$9:$R$9,0)),[3]Validation!$F$10:$G$25,2,FALSE), "")</f>
        <v/>
      </c>
      <c r="T83" s="226"/>
      <c r="U83" s="226" t="str">
        <f>IFERROR(VLOOKUP(INDEX([3]Validation!$O$20:$R$23, MATCH($S83,[3]Validation!$M$20:$M$23,0),MATCH(K83,[3]Validation!$O$18:$R$18,0)),v.IPCC.risk,2,FALSE), "")</f>
        <v/>
      </c>
      <c r="V83" s="226" t="str">
        <f>IFERROR(VLOOKUP(INDEX([3]Validation!$O$20:$R$23, MATCH($S83,[3]Validation!$M$20:$M$23,0),MATCH(L83,[3]Validation!$O$18:$R$18,0)),v.IPCC.risk,2,FALSE), "")</f>
        <v/>
      </c>
      <c r="W83" s="226" t="str">
        <f>IFERROR(VLOOKUP(INDEX([3]Validation!$O$20:$R$23, MATCH($S83,[3]Validation!$M$20:$M$23,0),MATCH(M83,[3]Validation!$O$18:$R$18,0)),v.IPCC.risk,2,FALSE), "")</f>
        <v/>
      </c>
      <c r="X83" s="226" t="str">
        <f>IFERROR(VLOOKUP(INDEX([3]Validation!$O$20:$R$23, MATCH($S83,[3]Validation!$M$20:$M$23,0),MATCH(N83,[3]Validation!$O$18:$R$18,0)),v.IPCC.risk,2,FALSE), "")</f>
        <v/>
      </c>
      <c r="Y83" s="226" t="str">
        <f>IFERROR(VLOOKUP(INDEX([3]Validation!$O$20:$R$23, MATCH($S83,[3]Validation!$M$20:$M$23,0),MATCH(O83,[3]Validation!$O$18:$R$18,0)),v.IPCC.risk,2,FALSE), "")</f>
        <v/>
      </c>
      <c r="Z83" s="226"/>
      <c r="AA83" s="226"/>
      <c r="AB83" s="226"/>
      <c r="AC83" s="226"/>
      <c r="AD83" s="216"/>
    </row>
    <row r="84" spans="1:30" hidden="1" x14ac:dyDescent="0.25">
      <c r="A84" s="254"/>
      <c r="B84" s="255"/>
      <c r="C84" s="256"/>
      <c r="D84" s="256"/>
      <c r="E84" s="256"/>
      <c r="F84" s="256"/>
      <c r="G84" s="256"/>
      <c r="H84" s="257"/>
      <c r="I84" s="258"/>
      <c r="J84" s="258"/>
      <c r="K84" s="222"/>
      <c r="L84" s="222"/>
      <c r="M84" s="222"/>
      <c r="N84" s="222"/>
      <c r="O84" s="222"/>
      <c r="P84" s="222"/>
      <c r="Q84" s="224"/>
      <c r="R84" s="225"/>
      <c r="S84" s="226" t="str">
        <f>IFERROR(VLOOKUP(INDEX([3]Validation!$O$11:$R$14, MATCH($R84,[3]Validation!$M$11:$M$14,0),MATCH($Q84,[3]Validation!$O$9:$R$9,0)),[3]Validation!$F$10:$G$25,2,FALSE), "")</f>
        <v/>
      </c>
      <c r="T84" s="226"/>
      <c r="U84" s="226" t="str">
        <f>IFERROR(VLOOKUP(INDEX([3]Validation!$O$20:$R$23, MATCH($S84,[3]Validation!$M$20:$M$23,0),MATCH(K84,[3]Validation!$O$18:$R$18,0)),v.IPCC.risk,2,FALSE), "")</f>
        <v/>
      </c>
      <c r="V84" s="226" t="str">
        <f>IFERROR(VLOOKUP(INDEX([3]Validation!$O$20:$R$23, MATCH($S84,[3]Validation!$M$20:$M$23,0),MATCH(L84,[3]Validation!$O$18:$R$18,0)),v.IPCC.risk,2,FALSE), "")</f>
        <v/>
      </c>
      <c r="W84" s="226" t="str">
        <f>IFERROR(VLOOKUP(INDEX([3]Validation!$O$20:$R$23, MATCH($S84,[3]Validation!$M$20:$M$23,0),MATCH(M84,[3]Validation!$O$18:$R$18,0)),v.IPCC.risk,2,FALSE), "")</f>
        <v/>
      </c>
      <c r="X84" s="226" t="str">
        <f>IFERROR(VLOOKUP(INDEX([3]Validation!$O$20:$R$23, MATCH($S84,[3]Validation!$M$20:$M$23,0),MATCH(N84,[3]Validation!$O$18:$R$18,0)),v.IPCC.risk,2,FALSE), "")</f>
        <v/>
      </c>
      <c r="Y84" s="226" t="str">
        <f>IFERROR(VLOOKUP(INDEX([3]Validation!$O$20:$R$23, MATCH($S84,[3]Validation!$M$20:$M$23,0),MATCH(O84,[3]Validation!$O$18:$R$18,0)),v.IPCC.risk,2,FALSE), "")</f>
        <v/>
      </c>
      <c r="Z84" s="226"/>
      <c r="AA84" s="226"/>
      <c r="AB84" s="226"/>
      <c r="AC84" s="226"/>
      <c r="AD84" s="216"/>
    </row>
    <row r="85" spans="1:30" hidden="1" x14ac:dyDescent="0.25">
      <c r="A85" s="254"/>
      <c r="B85" s="255"/>
      <c r="C85" s="256"/>
      <c r="D85" s="256"/>
      <c r="E85" s="256"/>
      <c r="F85" s="256"/>
      <c r="G85" s="256"/>
      <c r="H85" s="257"/>
      <c r="I85" s="258"/>
      <c r="J85" s="258"/>
      <c r="K85" s="222"/>
      <c r="L85" s="222"/>
      <c r="M85" s="222"/>
      <c r="N85" s="222"/>
      <c r="O85" s="222"/>
      <c r="P85" s="222"/>
      <c r="Q85" s="224"/>
      <c r="R85" s="225"/>
      <c r="S85" s="226" t="str">
        <f>IFERROR(VLOOKUP(INDEX([3]Validation!$O$11:$R$14, MATCH($R85,[3]Validation!$M$11:$M$14,0),MATCH($Q85,[3]Validation!$O$9:$R$9,0)),[3]Validation!$F$10:$G$25,2,FALSE), "")</f>
        <v/>
      </c>
      <c r="T85" s="226"/>
      <c r="U85" s="226" t="str">
        <f>IFERROR(VLOOKUP(INDEX([3]Validation!$O$20:$R$23, MATCH($S85,[3]Validation!$M$20:$M$23,0),MATCH(K85,[3]Validation!$O$18:$R$18,0)),v.IPCC.risk,2,FALSE), "")</f>
        <v/>
      </c>
      <c r="V85" s="226" t="str">
        <f>IFERROR(VLOOKUP(INDEX([3]Validation!$O$20:$R$23, MATCH($S85,[3]Validation!$M$20:$M$23,0),MATCH(L85,[3]Validation!$O$18:$R$18,0)),v.IPCC.risk,2,FALSE), "")</f>
        <v/>
      </c>
      <c r="W85" s="226" t="str">
        <f>IFERROR(VLOOKUP(INDEX([3]Validation!$O$20:$R$23, MATCH($S85,[3]Validation!$M$20:$M$23,0),MATCH(M85,[3]Validation!$O$18:$R$18,0)),v.IPCC.risk,2,FALSE), "")</f>
        <v/>
      </c>
      <c r="X85" s="226" t="str">
        <f>IFERROR(VLOOKUP(INDEX([3]Validation!$O$20:$R$23, MATCH($S85,[3]Validation!$M$20:$M$23,0),MATCH(N85,[3]Validation!$O$18:$R$18,0)),v.IPCC.risk,2,FALSE), "")</f>
        <v/>
      </c>
      <c r="Y85" s="226" t="str">
        <f>IFERROR(VLOOKUP(INDEX([3]Validation!$O$20:$R$23, MATCH($S85,[3]Validation!$M$20:$M$23,0),MATCH(O85,[3]Validation!$O$18:$R$18,0)),v.IPCC.risk,2,FALSE), "")</f>
        <v/>
      </c>
      <c r="Z85" s="226"/>
      <c r="AA85" s="226"/>
      <c r="AB85" s="226"/>
      <c r="AC85" s="226"/>
      <c r="AD85" s="216"/>
    </row>
    <row r="86" spans="1:30" hidden="1" x14ac:dyDescent="0.25">
      <c r="A86" s="254"/>
      <c r="B86" s="255"/>
      <c r="C86" s="256"/>
      <c r="D86" s="256"/>
      <c r="E86" s="256"/>
      <c r="F86" s="256"/>
      <c r="G86" s="256"/>
      <c r="H86" s="257"/>
      <c r="I86" s="258"/>
      <c r="J86" s="258"/>
      <c r="K86" s="222"/>
      <c r="L86" s="222"/>
      <c r="M86" s="222"/>
      <c r="N86" s="222"/>
      <c r="O86" s="222"/>
      <c r="P86" s="222"/>
      <c r="Q86" s="224"/>
      <c r="R86" s="225"/>
      <c r="S86" s="226" t="str">
        <f>IFERROR(VLOOKUP(INDEX([3]Validation!$O$11:$R$14, MATCH($R86,[3]Validation!$M$11:$M$14,0),MATCH($Q86,[3]Validation!$O$9:$R$9,0)),[3]Validation!$F$10:$G$25,2,FALSE), "")</f>
        <v/>
      </c>
      <c r="T86" s="226"/>
      <c r="U86" s="226" t="str">
        <f>IFERROR(VLOOKUP(INDEX([3]Validation!$O$20:$R$23, MATCH($S86,[3]Validation!$M$20:$M$23,0),MATCH(K86,[3]Validation!$O$18:$R$18,0)),v.IPCC.risk,2,FALSE), "")</f>
        <v/>
      </c>
      <c r="V86" s="226" t="str">
        <f>IFERROR(VLOOKUP(INDEX([3]Validation!$O$20:$R$23, MATCH($S86,[3]Validation!$M$20:$M$23,0),MATCH(L86,[3]Validation!$O$18:$R$18,0)),v.IPCC.risk,2,FALSE), "")</f>
        <v/>
      </c>
      <c r="W86" s="226" t="str">
        <f>IFERROR(VLOOKUP(INDEX([3]Validation!$O$20:$R$23, MATCH($S86,[3]Validation!$M$20:$M$23,0),MATCH(M86,[3]Validation!$O$18:$R$18,0)),v.IPCC.risk,2,FALSE), "")</f>
        <v/>
      </c>
      <c r="X86" s="226" t="str">
        <f>IFERROR(VLOOKUP(INDEX([3]Validation!$O$20:$R$23, MATCH($S86,[3]Validation!$M$20:$M$23,0),MATCH(N86,[3]Validation!$O$18:$R$18,0)),v.IPCC.risk,2,FALSE), "")</f>
        <v/>
      </c>
      <c r="Y86" s="226" t="str">
        <f>IFERROR(VLOOKUP(INDEX([3]Validation!$O$20:$R$23, MATCH($S86,[3]Validation!$M$20:$M$23,0),MATCH(O86,[3]Validation!$O$18:$R$18,0)),v.IPCC.risk,2,FALSE), "")</f>
        <v/>
      </c>
      <c r="Z86" s="226"/>
      <c r="AA86" s="226"/>
      <c r="AB86" s="226"/>
      <c r="AC86" s="226"/>
      <c r="AD86" s="216"/>
    </row>
    <row r="87" spans="1:30" hidden="1" x14ac:dyDescent="0.25">
      <c r="A87" s="254"/>
      <c r="B87" s="255"/>
      <c r="C87" s="256"/>
      <c r="D87" s="256"/>
      <c r="E87" s="256"/>
      <c r="F87" s="256"/>
      <c r="G87" s="256"/>
      <c r="H87" s="257"/>
      <c r="I87" s="258"/>
      <c r="J87" s="258"/>
      <c r="K87" s="222"/>
      <c r="L87" s="222"/>
      <c r="M87" s="222"/>
      <c r="N87" s="222"/>
      <c r="O87" s="222"/>
      <c r="P87" s="222"/>
      <c r="Q87" s="224"/>
      <c r="R87" s="225"/>
      <c r="S87" s="226" t="str">
        <f>IFERROR(VLOOKUP(INDEX([3]Validation!$O$11:$R$14, MATCH($R87,[3]Validation!$M$11:$M$14,0),MATCH($Q87,[3]Validation!$O$9:$R$9,0)),[3]Validation!$F$10:$G$25,2,FALSE), "")</f>
        <v/>
      </c>
      <c r="T87" s="226"/>
      <c r="U87" s="226" t="str">
        <f>IFERROR(VLOOKUP(INDEX([3]Validation!$O$20:$R$23, MATCH($S87,[3]Validation!$M$20:$M$23,0),MATCH(K87,[3]Validation!$O$18:$R$18,0)),v.IPCC.risk,2,FALSE), "")</f>
        <v/>
      </c>
      <c r="V87" s="226" t="str">
        <f>IFERROR(VLOOKUP(INDEX([3]Validation!$O$20:$R$23, MATCH($S87,[3]Validation!$M$20:$M$23,0),MATCH(L87,[3]Validation!$O$18:$R$18,0)),v.IPCC.risk,2,FALSE), "")</f>
        <v/>
      </c>
      <c r="W87" s="226" t="str">
        <f>IFERROR(VLOOKUP(INDEX([3]Validation!$O$20:$R$23, MATCH($S87,[3]Validation!$M$20:$M$23,0),MATCH(M87,[3]Validation!$O$18:$R$18,0)),v.IPCC.risk,2,FALSE), "")</f>
        <v/>
      </c>
      <c r="X87" s="226" t="str">
        <f>IFERROR(VLOOKUP(INDEX([3]Validation!$O$20:$R$23, MATCH($S87,[3]Validation!$M$20:$M$23,0),MATCH(N87,[3]Validation!$O$18:$R$18,0)),v.IPCC.risk,2,FALSE), "")</f>
        <v/>
      </c>
      <c r="Y87" s="226" t="str">
        <f>IFERROR(VLOOKUP(INDEX([3]Validation!$O$20:$R$23, MATCH($S87,[3]Validation!$M$20:$M$23,0),MATCH(O87,[3]Validation!$O$18:$R$18,0)),v.IPCC.risk,2,FALSE), "")</f>
        <v/>
      </c>
      <c r="Z87" s="226"/>
      <c r="AA87" s="226"/>
      <c r="AB87" s="226"/>
      <c r="AC87" s="226"/>
      <c r="AD87" s="216"/>
    </row>
    <row r="88" spans="1:30" hidden="1" x14ac:dyDescent="0.25">
      <c r="A88" s="254"/>
      <c r="B88" s="255"/>
      <c r="C88" s="256"/>
      <c r="D88" s="256"/>
      <c r="E88" s="256"/>
      <c r="F88" s="256"/>
      <c r="G88" s="256"/>
      <c r="H88" s="257"/>
      <c r="I88" s="258"/>
      <c r="J88" s="258"/>
      <c r="K88" s="222"/>
      <c r="L88" s="222"/>
      <c r="M88" s="222"/>
      <c r="N88" s="222"/>
      <c r="O88" s="222"/>
      <c r="P88" s="222"/>
      <c r="Q88" s="224"/>
      <c r="R88" s="225"/>
      <c r="S88" s="226" t="str">
        <f>IFERROR(VLOOKUP(INDEX([3]Validation!$O$11:$R$14, MATCH($R88,[3]Validation!$M$11:$M$14,0),MATCH($Q88,[3]Validation!$O$9:$R$9,0)),[3]Validation!$F$10:$G$25,2,FALSE), "")</f>
        <v/>
      </c>
      <c r="T88" s="226"/>
      <c r="U88" s="226" t="str">
        <f>IFERROR(VLOOKUP(INDEX([3]Validation!$O$20:$R$23, MATCH($S88,[3]Validation!$M$20:$M$23,0),MATCH(K88,[3]Validation!$O$18:$R$18,0)),v.IPCC.risk,2,FALSE), "")</f>
        <v/>
      </c>
      <c r="V88" s="226" t="str">
        <f>IFERROR(VLOOKUP(INDEX([3]Validation!$O$20:$R$23, MATCH($S88,[3]Validation!$M$20:$M$23,0),MATCH(L88,[3]Validation!$O$18:$R$18,0)),v.IPCC.risk,2,FALSE), "")</f>
        <v/>
      </c>
      <c r="W88" s="226" t="str">
        <f>IFERROR(VLOOKUP(INDEX([3]Validation!$O$20:$R$23, MATCH($S88,[3]Validation!$M$20:$M$23,0),MATCH(M88,[3]Validation!$O$18:$R$18,0)),v.IPCC.risk,2,FALSE), "")</f>
        <v/>
      </c>
      <c r="X88" s="226" t="str">
        <f>IFERROR(VLOOKUP(INDEX([3]Validation!$O$20:$R$23, MATCH($S88,[3]Validation!$M$20:$M$23,0),MATCH(N88,[3]Validation!$O$18:$R$18,0)),v.IPCC.risk,2,FALSE), "")</f>
        <v/>
      </c>
      <c r="Y88" s="226" t="str">
        <f>IFERROR(VLOOKUP(INDEX([3]Validation!$O$20:$R$23, MATCH($S88,[3]Validation!$M$20:$M$23,0),MATCH(O88,[3]Validation!$O$18:$R$18,0)),v.IPCC.risk,2,FALSE), "")</f>
        <v/>
      </c>
      <c r="Z88" s="226"/>
      <c r="AA88" s="226"/>
      <c r="AB88" s="226"/>
      <c r="AC88" s="226"/>
      <c r="AD88" s="216"/>
    </row>
    <row r="89" spans="1:30" hidden="1" x14ac:dyDescent="0.25">
      <c r="A89" s="254"/>
      <c r="B89" s="255"/>
      <c r="C89" s="256"/>
      <c r="D89" s="256"/>
      <c r="E89" s="256"/>
      <c r="F89" s="256"/>
      <c r="G89" s="256"/>
      <c r="H89" s="257"/>
      <c r="I89" s="258"/>
      <c r="J89" s="258"/>
      <c r="K89" s="222"/>
      <c r="L89" s="222"/>
      <c r="M89" s="222"/>
      <c r="N89" s="222"/>
      <c r="O89" s="222"/>
      <c r="P89" s="222"/>
      <c r="Q89" s="224"/>
      <c r="R89" s="225"/>
      <c r="S89" s="226" t="str">
        <f>IFERROR(VLOOKUP(INDEX([3]Validation!$O$11:$R$14, MATCH($R89,[3]Validation!$M$11:$M$14,0),MATCH($Q89,[3]Validation!$O$9:$R$9,0)),[3]Validation!$F$10:$G$25,2,FALSE), "")</f>
        <v/>
      </c>
      <c r="T89" s="226"/>
      <c r="U89" s="226" t="str">
        <f>IFERROR(VLOOKUP(INDEX([3]Validation!$O$20:$R$23, MATCH($S89,[3]Validation!$M$20:$M$23,0),MATCH(K89,[3]Validation!$O$18:$R$18,0)),v.IPCC.risk,2,FALSE), "")</f>
        <v/>
      </c>
      <c r="V89" s="226" t="str">
        <f>IFERROR(VLOOKUP(INDEX([3]Validation!$O$20:$R$23, MATCH($S89,[3]Validation!$M$20:$M$23,0),MATCH(L89,[3]Validation!$O$18:$R$18,0)),v.IPCC.risk,2,FALSE), "")</f>
        <v/>
      </c>
      <c r="W89" s="226" t="str">
        <f>IFERROR(VLOOKUP(INDEX([3]Validation!$O$20:$R$23, MATCH($S89,[3]Validation!$M$20:$M$23,0),MATCH(M89,[3]Validation!$O$18:$R$18,0)),v.IPCC.risk,2,FALSE), "")</f>
        <v/>
      </c>
      <c r="X89" s="226" t="str">
        <f>IFERROR(VLOOKUP(INDEX([3]Validation!$O$20:$R$23, MATCH($S89,[3]Validation!$M$20:$M$23,0),MATCH(N89,[3]Validation!$O$18:$R$18,0)),v.IPCC.risk,2,FALSE), "")</f>
        <v/>
      </c>
      <c r="Y89" s="226" t="str">
        <f>IFERROR(VLOOKUP(INDEX([3]Validation!$O$20:$R$23, MATCH($S89,[3]Validation!$M$20:$M$23,0),MATCH(O89,[3]Validation!$O$18:$R$18,0)),v.IPCC.risk,2,FALSE), "")</f>
        <v/>
      </c>
      <c r="Z89" s="226"/>
      <c r="AA89" s="226"/>
      <c r="AB89" s="226"/>
      <c r="AC89" s="226"/>
      <c r="AD89" s="216"/>
    </row>
    <row r="90" spans="1:30" hidden="1" x14ac:dyDescent="0.25">
      <c r="A90" s="254"/>
      <c r="B90" s="255"/>
      <c r="C90" s="256"/>
      <c r="D90" s="256"/>
      <c r="E90" s="256"/>
      <c r="F90" s="256"/>
      <c r="G90" s="256"/>
      <c r="H90" s="257"/>
      <c r="I90" s="258"/>
      <c r="J90" s="258"/>
      <c r="K90" s="222"/>
      <c r="L90" s="222"/>
      <c r="M90" s="222"/>
      <c r="N90" s="222"/>
      <c r="O90" s="222"/>
      <c r="P90" s="222"/>
      <c r="Q90" s="224"/>
      <c r="R90" s="225"/>
      <c r="S90" s="226" t="str">
        <f>IFERROR(VLOOKUP(INDEX([3]Validation!$O$11:$R$14, MATCH($R90,[3]Validation!$M$11:$M$14,0),MATCH($Q90,[3]Validation!$O$9:$R$9,0)),[3]Validation!$F$10:$G$25,2,FALSE), "")</f>
        <v/>
      </c>
      <c r="T90" s="226"/>
      <c r="U90" s="226" t="str">
        <f>IFERROR(VLOOKUP(INDEX([3]Validation!$O$20:$R$23, MATCH($S90,[3]Validation!$M$20:$M$23,0),MATCH(K90,[3]Validation!$O$18:$R$18,0)),v.IPCC.risk,2,FALSE), "")</f>
        <v/>
      </c>
      <c r="V90" s="226" t="str">
        <f>IFERROR(VLOOKUP(INDEX([3]Validation!$O$20:$R$23, MATCH($S90,[3]Validation!$M$20:$M$23,0),MATCH(L90,[3]Validation!$O$18:$R$18,0)),v.IPCC.risk,2,FALSE), "")</f>
        <v/>
      </c>
      <c r="W90" s="226" t="str">
        <f>IFERROR(VLOOKUP(INDEX([3]Validation!$O$20:$R$23, MATCH($S90,[3]Validation!$M$20:$M$23,0),MATCH(M90,[3]Validation!$O$18:$R$18,0)),v.IPCC.risk,2,FALSE), "")</f>
        <v/>
      </c>
      <c r="X90" s="226" t="str">
        <f>IFERROR(VLOOKUP(INDEX([3]Validation!$O$20:$R$23, MATCH($S90,[3]Validation!$M$20:$M$23,0),MATCH(N90,[3]Validation!$O$18:$R$18,0)),v.IPCC.risk,2,FALSE), "")</f>
        <v/>
      </c>
      <c r="Y90" s="226" t="str">
        <f>IFERROR(VLOOKUP(INDEX([3]Validation!$O$20:$R$23, MATCH($S90,[3]Validation!$M$20:$M$23,0),MATCH(O90,[3]Validation!$O$18:$R$18,0)),v.IPCC.risk,2,FALSE), "")</f>
        <v/>
      </c>
      <c r="Z90" s="226"/>
      <c r="AA90" s="226"/>
      <c r="AB90" s="226"/>
      <c r="AC90" s="226"/>
      <c r="AD90" s="216"/>
    </row>
    <row r="91" spans="1:30" hidden="1" x14ac:dyDescent="0.25">
      <c r="A91" s="254"/>
      <c r="B91" s="255"/>
      <c r="C91" s="256"/>
      <c r="D91" s="256"/>
      <c r="E91" s="256"/>
      <c r="F91" s="256"/>
      <c r="G91" s="256"/>
      <c r="H91" s="257"/>
      <c r="I91" s="258"/>
      <c r="J91" s="258"/>
      <c r="K91" s="222"/>
      <c r="L91" s="222"/>
      <c r="M91" s="222"/>
      <c r="N91" s="222"/>
      <c r="O91" s="222"/>
      <c r="P91" s="222"/>
      <c r="Q91" s="224"/>
      <c r="R91" s="225"/>
      <c r="S91" s="226" t="str">
        <f>IFERROR(VLOOKUP(INDEX([3]Validation!$O$11:$R$14, MATCH($R91,[3]Validation!$M$11:$M$14,0),MATCH($Q91,[3]Validation!$O$9:$R$9,0)),[3]Validation!$F$10:$G$25,2,FALSE), "")</f>
        <v/>
      </c>
      <c r="T91" s="226"/>
      <c r="U91" s="226" t="str">
        <f>IFERROR(VLOOKUP(INDEX([3]Validation!$O$20:$R$23, MATCH($S91,[3]Validation!$M$20:$M$23,0),MATCH(K91,[3]Validation!$O$18:$R$18,0)),v.IPCC.risk,2,FALSE), "")</f>
        <v/>
      </c>
      <c r="V91" s="226" t="str">
        <f>IFERROR(VLOOKUP(INDEX([3]Validation!$O$20:$R$23, MATCH($S91,[3]Validation!$M$20:$M$23,0),MATCH(L91,[3]Validation!$O$18:$R$18,0)),v.IPCC.risk,2,FALSE), "")</f>
        <v/>
      </c>
      <c r="W91" s="226" t="str">
        <f>IFERROR(VLOOKUP(INDEX([3]Validation!$O$20:$R$23, MATCH($S91,[3]Validation!$M$20:$M$23,0),MATCH(M91,[3]Validation!$O$18:$R$18,0)),v.IPCC.risk,2,FALSE), "")</f>
        <v/>
      </c>
      <c r="X91" s="226" t="str">
        <f>IFERROR(VLOOKUP(INDEX([3]Validation!$O$20:$R$23, MATCH($S91,[3]Validation!$M$20:$M$23,0),MATCH(N91,[3]Validation!$O$18:$R$18,0)),v.IPCC.risk,2,FALSE), "")</f>
        <v/>
      </c>
      <c r="Y91" s="226" t="str">
        <f>IFERROR(VLOOKUP(INDEX([3]Validation!$O$20:$R$23, MATCH($S91,[3]Validation!$M$20:$M$23,0),MATCH(O91,[3]Validation!$O$18:$R$18,0)),v.IPCC.risk,2,FALSE), "")</f>
        <v/>
      </c>
      <c r="Z91" s="226"/>
      <c r="AA91" s="226"/>
      <c r="AB91" s="226"/>
      <c r="AC91" s="226"/>
      <c r="AD91" s="216"/>
    </row>
    <row r="92" spans="1:30" hidden="1" x14ac:dyDescent="0.25">
      <c r="A92" s="254"/>
      <c r="B92" s="255"/>
      <c r="C92" s="256"/>
      <c r="D92" s="256"/>
      <c r="E92" s="256"/>
      <c r="F92" s="256"/>
      <c r="G92" s="256"/>
      <c r="H92" s="257"/>
      <c r="I92" s="258"/>
      <c r="J92" s="258"/>
      <c r="K92" s="222"/>
      <c r="L92" s="222"/>
      <c r="M92" s="222"/>
      <c r="N92" s="222"/>
      <c r="O92" s="222"/>
      <c r="P92" s="222"/>
      <c r="Q92" s="224"/>
      <c r="R92" s="225"/>
      <c r="S92" s="226" t="str">
        <f>IFERROR(VLOOKUP(INDEX([3]Validation!$O$11:$R$14, MATCH($R92,[3]Validation!$M$11:$M$14,0),MATCH($Q92,[3]Validation!$O$9:$R$9,0)),[3]Validation!$F$10:$G$25,2,FALSE), "")</f>
        <v/>
      </c>
      <c r="T92" s="226"/>
      <c r="U92" s="226" t="str">
        <f>IFERROR(VLOOKUP(INDEX([3]Validation!$O$20:$R$23, MATCH($S92,[3]Validation!$M$20:$M$23,0),MATCH(K92,[3]Validation!$O$18:$R$18,0)),v.IPCC.risk,2,FALSE), "")</f>
        <v/>
      </c>
      <c r="V92" s="226" t="str">
        <f>IFERROR(VLOOKUP(INDEX([3]Validation!$O$20:$R$23, MATCH($S92,[3]Validation!$M$20:$M$23,0),MATCH(L92,[3]Validation!$O$18:$R$18,0)),v.IPCC.risk,2,FALSE), "")</f>
        <v/>
      </c>
      <c r="W92" s="226" t="str">
        <f>IFERROR(VLOOKUP(INDEX([3]Validation!$O$20:$R$23, MATCH($S92,[3]Validation!$M$20:$M$23,0),MATCH(M92,[3]Validation!$O$18:$R$18,0)),v.IPCC.risk,2,FALSE), "")</f>
        <v/>
      </c>
      <c r="X92" s="226" t="str">
        <f>IFERROR(VLOOKUP(INDEX([3]Validation!$O$20:$R$23, MATCH($S92,[3]Validation!$M$20:$M$23,0),MATCH(N92,[3]Validation!$O$18:$R$18,0)),v.IPCC.risk,2,FALSE), "")</f>
        <v/>
      </c>
      <c r="Y92" s="226" t="str">
        <f>IFERROR(VLOOKUP(INDEX([3]Validation!$O$20:$R$23, MATCH($S92,[3]Validation!$M$20:$M$23,0),MATCH(O92,[3]Validation!$O$18:$R$18,0)),v.IPCC.risk,2,FALSE), "")</f>
        <v/>
      </c>
      <c r="Z92" s="226"/>
      <c r="AA92" s="226"/>
      <c r="AB92" s="226"/>
      <c r="AC92" s="226"/>
      <c r="AD92" s="216"/>
    </row>
    <row r="93" spans="1:30" hidden="1" x14ac:dyDescent="0.25">
      <c r="A93" s="254"/>
      <c r="B93" s="255"/>
      <c r="C93" s="256"/>
      <c r="D93" s="256"/>
      <c r="E93" s="256"/>
      <c r="F93" s="256"/>
      <c r="G93" s="256"/>
      <c r="H93" s="257"/>
      <c r="I93" s="258"/>
      <c r="J93" s="258"/>
      <c r="K93" s="222"/>
      <c r="L93" s="222"/>
      <c r="M93" s="222"/>
      <c r="N93" s="222"/>
      <c r="O93" s="222"/>
      <c r="P93" s="222"/>
      <c r="Q93" s="224"/>
      <c r="R93" s="225"/>
      <c r="S93" s="226" t="str">
        <f>IFERROR(VLOOKUP(INDEX([3]Validation!$O$11:$R$14, MATCH($R93,[3]Validation!$M$11:$M$14,0),MATCH($Q93,[3]Validation!$O$9:$R$9,0)),[3]Validation!$F$10:$G$25,2,FALSE), "")</f>
        <v/>
      </c>
      <c r="T93" s="226"/>
      <c r="U93" s="226" t="str">
        <f>IFERROR(VLOOKUP(INDEX([3]Validation!$O$20:$R$23, MATCH($S93,[3]Validation!$M$20:$M$23,0),MATCH(K93,[3]Validation!$O$18:$R$18,0)),v.IPCC.risk,2,FALSE), "")</f>
        <v/>
      </c>
      <c r="V93" s="226" t="str">
        <f>IFERROR(VLOOKUP(INDEX([3]Validation!$O$20:$R$23, MATCH($S93,[3]Validation!$M$20:$M$23,0),MATCH(L93,[3]Validation!$O$18:$R$18,0)),v.IPCC.risk,2,FALSE), "")</f>
        <v/>
      </c>
      <c r="W93" s="226" t="str">
        <f>IFERROR(VLOOKUP(INDEX([3]Validation!$O$20:$R$23, MATCH($S93,[3]Validation!$M$20:$M$23,0),MATCH(M93,[3]Validation!$O$18:$R$18,0)),v.IPCC.risk,2,FALSE), "")</f>
        <v/>
      </c>
      <c r="X93" s="226" t="str">
        <f>IFERROR(VLOOKUP(INDEX([3]Validation!$O$20:$R$23, MATCH($S93,[3]Validation!$M$20:$M$23,0),MATCH(N93,[3]Validation!$O$18:$R$18,0)),v.IPCC.risk,2,FALSE), "")</f>
        <v/>
      </c>
      <c r="Y93" s="226" t="str">
        <f>IFERROR(VLOOKUP(INDEX([3]Validation!$O$20:$R$23, MATCH($S93,[3]Validation!$M$20:$M$23,0),MATCH(O93,[3]Validation!$O$18:$R$18,0)),v.IPCC.risk,2,FALSE), "")</f>
        <v/>
      </c>
      <c r="Z93" s="226"/>
      <c r="AA93" s="226"/>
      <c r="AB93" s="226"/>
      <c r="AC93" s="226"/>
      <c r="AD93" s="216"/>
    </row>
    <row r="94" spans="1:30" hidden="1" x14ac:dyDescent="0.25">
      <c r="A94" s="254"/>
      <c r="B94" s="255"/>
      <c r="C94" s="256"/>
      <c r="D94" s="256"/>
      <c r="E94" s="256"/>
      <c r="F94" s="256"/>
      <c r="G94" s="256"/>
      <c r="H94" s="257"/>
      <c r="I94" s="258"/>
      <c r="J94" s="258"/>
      <c r="K94" s="222"/>
      <c r="L94" s="222"/>
      <c r="M94" s="222"/>
      <c r="N94" s="222"/>
      <c r="O94" s="222"/>
      <c r="P94" s="222"/>
      <c r="Q94" s="224"/>
      <c r="R94" s="225"/>
      <c r="S94" s="226" t="str">
        <f>IFERROR(VLOOKUP(INDEX([3]Validation!$O$11:$R$14, MATCH($R94,[3]Validation!$M$11:$M$14,0),MATCH($Q94,[3]Validation!$O$9:$R$9,0)),[3]Validation!$F$10:$G$25,2,FALSE), "")</f>
        <v/>
      </c>
      <c r="T94" s="226"/>
      <c r="U94" s="226" t="str">
        <f>IFERROR(VLOOKUP(INDEX([3]Validation!$O$20:$R$23, MATCH($S94,[3]Validation!$M$20:$M$23,0),MATCH(K94,[3]Validation!$O$18:$R$18,0)),v.IPCC.risk,2,FALSE), "")</f>
        <v/>
      </c>
      <c r="V94" s="226" t="str">
        <f>IFERROR(VLOOKUP(INDEX([3]Validation!$O$20:$R$23, MATCH($S94,[3]Validation!$M$20:$M$23,0),MATCH(L94,[3]Validation!$O$18:$R$18,0)),v.IPCC.risk,2,FALSE), "")</f>
        <v/>
      </c>
      <c r="W94" s="226" t="str">
        <f>IFERROR(VLOOKUP(INDEX([3]Validation!$O$20:$R$23, MATCH($S94,[3]Validation!$M$20:$M$23,0),MATCH(M94,[3]Validation!$O$18:$R$18,0)),v.IPCC.risk,2,FALSE), "")</f>
        <v/>
      </c>
      <c r="X94" s="226" t="str">
        <f>IFERROR(VLOOKUP(INDEX([3]Validation!$O$20:$R$23, MATCH($S94,[3]Validation!$M$20:$M$23,0),MATCH(N94,[3]Validation!$O$18:$R$18,0)),v.IPCC.risk,2,FALSE), "")</f>
        <v/>
      </c>
      <c r="Y94" s="226" t="str">
        <f>IFERROR(VLOOKUP(INDEX([3]Validation!$O$20:$R$23, MATCH($S94,[3]Validation!$M$20:$M$23,0),MATCH(O94,[3]Validation!$O$18:$R$18,0)),v.IPCC.risk,2,FALSE), "")</f>
        <v/>
      </c>
      <c r="Z94" s="226"/>
      <c r="AA94" s="226"/>
      <c r="AB94" s="226"/>
      <c r="AC94" s="226"/>
      <c r="AD94" s="216"/>
    </row>
    <row r="95" spans="1:30" hidden="1" x14ac:dyDescent="0.25">
      <c r="A95" s="254"/>
      <c r="B95" s="255"/>
      <c r="C95" s="256"/>
      <c r="D95" s="256"/>
      <c r="E95" s="256"/>
      <c r="F95" s="256"/>
      <c r="G95" s="256"/>
      <c r="H95" s="257"/>
      <c r="I95" s="258"/>
      <c r="J95" s="258"/>
      <c r="K95" s="222"/>
      <c r="L95" s="222"/>
      <c r="M95" s="222"/>
      <c r="N95" s="222"/>
      <c r="O95" s="222"/>
      <c r="P95" s="222"/>
      <c r="Q95" s="224"/>
      <c r="R95" s="225"/>
      <c r="S95" s="226" t="str">
        <f>IFERROR(VLOOKUP(INDEX([3]Validation!$O$11:$R$14, MATCH($R95,[3]Validation!$M$11:$M$14,0),MATCH($Q95,[3]Validation!$O$9:$R$9,0)),[3]Validation!$F$10:$G$25,2,FALSE), "")</f>
        <v/>
      </c>
      <c r="T95" s="226"/>
      <c r="U95" s="226" t="str">
        <f>IFERROR(VLOOKUP(INDEX([3]Validation!$O$20:$R$23, MATCH($S95,[3]Validation!$M$20:$M$23,0),MATCH(K95,[3]Validation!$O$18:$R$18,0)),v.IPCC.risk,2,FALSE), "")</f>
        <v/>
      </c>
      <c r="V95" s="226" t="str">
        <f>IFERROR(VLOOKUP(INDEX([3]Validation!$O$20:$R$23, MATCH($S95,[3]Validation!$M$20:$M$23,0),MATCH(L95,[3]Validation!$O$18:$R$18,0)),v.IPCC.risk,2,FALSE), "")</f>
        <v/>
      </c>
      <c r="W95" s="226" t="str">
        <f>IFERROR(VLOOKUP(INDEX([3]Validation!$O$20:$R$23, MATCH($S95,[3]Validation!$M$20:$M$23,0),MATCH(M95,[3]Validation!$O$18:$R$18,0)),v.IPCC.risk,2,FALSE), "")</f>
        <v/>
      </c>
      <c r="X95" s="226" t="str">
        <f>IFERROR(VLOOKUP(INDEX([3]Validation!$O$20:$R$23, MATCH($S95,[3]Validation!$M$20:$M$23,0),MATCH(N95,[3]Validation!$O$18:$R$18,0)),v.IPCC.risk,2,FALSE), "")</f>
        <v/>
      </c>
      <c r="Y95" s="226" t="str">
        <f>IFERROR(VLOOKUP(INDEX([3]Validation!$O$20:$R$23, MATCH($S95,[3]Validation!$M$20:$M$23,0),MATCH(O95,[3]Validation!$O$18:$R$18,0)),v.IPCC.risk,2,FALSE), "")</f>
        <v/>
      </c>
      <c r="Z95" s="226"/>
      <c r="AA95" s="226"/>
      <c r="AB95" s="226"/>
      <c r="AC95" s="226"/>
      <c r="AD95" s="216"/>
    </row>
    <row r="96" spans="1:30" hidden="1" x14ac:dyDescent="0.25">
      <c r="A96" s="254"/>
      <c r="B96" s="255"/>
      <c r="C96" s="256"/>
      <c r="D96" s="256"/>
      <c r="E96" s="256"/>
      <c r="F96" s="256"/>
      <c r="G96" s="256"/>
      <c r="H96" s="257"/>
      <c r="I96" s="258"/>
      <c r="J96" s="258"/>
      <c r="K96" s="222"/>
      <c r="L96" s="222"/>
      <c r="M96" s="222"/>
      <c r="N96" s="222"/>
      <c r="O96" s="222"/>
      <c r="P96" s="222"/>
      <c r="Q96" s="224"/>
      <c r="R96" s="225"/>
      <c r="S96" s="226" t="str">
        <f>IFERROR(VLOOKUP(INDEX([3]Validation!$O$11:$R$14, MATCH($R96,[3]Validation!$M$11:$M$14,0),MATCH($Q96,[3]Validation!$O$9:$R$9,0)),[3]Validation!$F$10:$G$25,2,FALSE), "")</f>
        <v/>
      </c>
      <c r="T96" s="226"/>
      <c r="U96" s="226" t="str">
        <f>IFERROR(VLOOKUP(INDEX([3]Validation!$O$20:$R$23, MATCH($S96,[3]Validation!$M$20:$M$23,0),MATCH(K96,[3]Validation!$O$18:$R$18,0)),v.IPCC.risk,2,FALSE), "")</f>
        <v/>
      </c>
      <c r="V96" s="226" t="str">
        <f>IFERROR(VLOOKUP(INDEX([3]Validation!$O$20:$R$23, MATCH($S96,[3]Validation!$M$20:$M$23,0),MATCH(L96,[3]Validation!$O$18:$R$18,0)),v.IPCC.risk,2,FALSE), "")</f>
        <v/>
      </c>
      <c r="W96" s="226" t="str">
        <f>IFERROR(VLOOKUP(INDEX([3]Validation!$O$20:$R$23, MATCH($S96,[3]Validation!$M$20:$M$23,0),MATCH(M96,[3]Validation!$O$18:$R$18,0)),v.IPCC.risk,2,FALSE), "")</f>
        <v/>
      </c>
      <c r="X96" s="226" t="str">
        <f>IFERROR(VLOOKUP(INDEX([3]Validation!$O$20:$R$23, MATCH($S96,[3]Validation!$M$20:$M$23,0),MATCH(N96,[3]Validation!$O$18:$R$18,0)),v.IPCC.risk,2,FALSE), "")</f>
        <v/>
      </c>
      <c r="Y96" s="226" t="str">
        <f>IFERROR(VLOOKUP(INDEX([3]Validation!$O$20:$R$23, MATCH($S96,[3]Validation!$M$20:$M$23,0),MATCH(O96,[3]Validation!$O$18:$R$18,0)),v.IPCC.risk,2,FALSE), "")</f>
        <v/>
      </c>
      <c r="Z96" s="226"/>
      <c r="AA96" s="226"/>
      <c r="AB96" s="226"/>
      <c r="AC96" s="226"/>
      <c r="AD96" s="216"/>
    </row>
    <row r="97" spans="1:30" hidden="1" x14ac:dyDescent="0.25">
      <c r="A97" s="254"/>
      <c r="B97" s="255"/>
      <c r="C97" s="256"/>
      <c r="D97" s="256"/>
      <c r="E97" s="256"/>
      <c r="F97" s="256"/>
      <c r="G97" s="256"/>
      <c r="H97" s="257"/>
      <c r="I97" s="258"/>
      <c r="J97" s="258"/>
      <c r="K97" s="222"/>
      <c r="L97" s="222"/>
      <c r="M97" s="222"/>
      <c r="N97" s="222"/>
      <c r="O97" s="222"/>
      <c r="P97" s="222"/>
      <c r="Q97" s="224"/>
      <c r="R97" s="225"/>
      <c r="S97" s="226" t="str">
        <f>IFERROR(VLOOKUP(INDEX([3]Validation!$O$11:$R$14, MATCH($R97,[3]Validation!$M$11:$M$14,0),MATCH($Q97,[3]Validation!$O$9:$R$9,0)),[3]Validation!$F$10:$G$25,2,FALSE), "")</f>
        <v/>
      </c>
      <c r="T97" s="226"/>
      <c r="U97" s="226" t="str">
        <f>IFERROR(VLOOKUP(INDEX([3]Validation!$O$20:$R$23, MATCH($S97,[3]Validation!$M$20:$M$23,0),MATCH(K97,[3]Validation!$O$18:$R$18,0)),v.IPCC.risk,2,FALSE), "")</f>
        <v/>
      </c>
      <c r="V97" s="226" t="str">
        <f>IFERROR(VLOOKUP(INDEX([3]Validation!$O$20:$R$23, MATCH($S97,[3]Validation!$M$20:$M$23,0),MATCH(L97,[3]Validation!$O$18:$R$18,0)),v.IPCC.risk,2,FALSE), "")</f>
        <v/>
      </c>
      <c r="W97" s="226" t="str">
        <f>IFERROR(VLOOKUP(INDEX([3]Validation!$O$20:$R$23, MATCH($S97,[3]Validation!$M$20:$M$23,0),MATCH(M97,[3]Validation!$O$18:$R$18,0)),v.IPCC.risk,2,FALSE), "")</f>
        <v/>
      </c>
      <c r="X97" s="226" t="str">
        <f>IFERROR(VLOOKUP(INDEX([3]Validation!$O$20:$R$23, MATCH($S97,[3]Validation!$M$20:$M$23,0),MATCH(N97,[3]Validation!$O$18:$R$18,0)),v.IPCC.risk,2,FALSE), "")</f>
        <v/>
      </c>
      <c r="Y97" s="226" t="str">
        <f>IFERROR(VLOOKUP(INDEX([3]Validation!$O$20:$R$23, MATCH($S97,[3]Validation!$M$20:$M$23,0),MATCH(O97,[3]Validation!$O$18:$R$18,0)),v.IPCC.risk,2,FALSE), "")</f>
        <v/>
      </c>
      <c r="Z97" s="226"/>
      <c r="AA97" s="226"/>
      <c r="AB97" s="226"/>
      <c r="AC97" s="226"/>
      <c r="AD97" s="216"/>
    </row>
    <row r="98" spans="1:30" hidden="1" x14ac:dyDescent="0.25">
      <c r="A98" s="254"/>
      <c r="B98" s="255"/>
      <c r="C98" s="256"/>
      <c r="D98" s="256"/>
      <c r="E98" s="256"/>
      <c r="F98" s="256"/>
      <c r="G98" s="256"/>
      <c r="H98" s="257"/>
      <c r="I98" s="258"/>
      <c r="J98" s="258"/>
      <c r="K98" s="222"/>
      <c r="L98" s="222"/>
      <c r="M98" s="222"/>
      <c r="N98" s="222"/>
      <c r="O98" s="222"/>
      <c r="P98" s="222"/>
      <c r="Q98" s="224"/>
      <c r="R98" s="225"/>
      <c r="S98" s="226" t="str">
        <f>IFERROR(VLOOKUP(INDEX([3]Validation!$O$11:$R$14, MATCH($R98,[3]Validation!$M$11:$M$14,0),MATCH($Q98,[3]Validation!$O$9:$R$9,0)),[3]Validation!$F$10:$G$25,2,FALSE), "")</f>
        <v/>
      </c>
      <c r="T98" s="226"/>
      <c r="U98" s="226" t="str">
        <f>IFERROR(VLOOKUP(INDEX([3]Validation!$O$20:$R$23, MATCH($S98,[3]Validation!$M$20:$M$23,0),MATCH(K98,[3]Validation!$O$18:$R$18,0)),v.IPCC.risk,2,FALSE), "")</f>
        <v/>
      </c>
      <c r="V98" s="226" t="str">
        <f>IFERROR(VLOOKUP(INDEX([3]Validation!$O$20:$R$23, MATCH($S98,[3]Validation!$M$20:$M$23,0),MATCH(L98,[3]Validation!$O$18:$R$18,0)),v.IPCC.risk,2,FALSE), "")</f>
        <v/>
      </c>
      <c r="W98" s="226" t="str">
        <f>IFERROR(VLOOKUP(INDEX([3]Validation!$O$20:$R$23, MATCH($S98,[3]Validation!$M$20:$M$23,0),MATCH(M98,[3]Validation!$O$18:$R$18,0)),v.IPCC.risk,2,FALSE), "")</f>
        <v/>
      </c>
      <c r="X98" s="226" t="str">
        <f>IFERROR(VLOOKUP(INDEX([3]Validation!$O$20:$R$23, MATCH($S98,[3]Validation!$M$20:$M$23,0),MATCH(N98,[3]Validation!$O$18:$R$18,0)),v.IPCC.risk,2,FALSE), "")</f>
        <v/>
      </c>
      <c r="Y98" s="226" t="str">
        <f>IFERROR(VLOOKUP(INDEX([3]Validation!$O$20:$R$23, MATCH($S98,[3]Validation!$M$20:$M$23,0),MATCH(O98,[3]Validation!$O$18:$R$18,0)),v.IPCC.risk,2,FALSE), "")</f>
        <v/>
      </c>
      <c r="Z98" s="226"/>
      <c r="AA98" s="226"/>
      <c r="AB98" s="226"/>
      <c r="AC98" s="226"/>
      <c r="AD98" s="216"/>
    </row>
    <row r="99" spans="1:30" hidden="1" x14ac:dyDescent="0.25">
      <c r="A99" s="254"/>
      <c r="B99" s="255"/>
      <c r="C99" s="256"/>
      <c r="D99" s="256"/>
      <c r="E99" s="256"/>
      <c r="F99" s="256"/>
      <c r="G99" s="256"/>
      <c r="H99" s="257"/>
      <c r="I99" s="258"/>
      <c r="J99" s="258"/>
      <c r="K99" s="222"/>
      <c r="L99" s="222"/>
      <c r="M99" s="222"/>
      <c r="N99" s="222"/>
      <c r="O99" s="222"/>
      <c r="P99" s="222"/>
      <c r="Q99" s="224"/>
      <c r="R99" s="225"/>
      <c r="S99" s="226" t="str">
        <f>IFERROR(VLOOKUP(INDEX([3]Validation!$O$11:$R$14, MATCH($R99,[3]Validation!$M$11:$M$14,0),MATCH($Q99,[3]Validation!$O$9:$R$9,0)),[3]Validation!$F$10:$G$25,2,FALSE), "")</f>
        <v/>
      </c>
      <c r="T99" s="226"/>
      <c r="U99" s="226" t="str">
        <f>IFERROR(VLOOKUP(INDEX([3]Validation!$O$20:$R$23, MATCH($S99,[3]Validation!$M$20:$M$23,0),MATCH(K99,[3]Validation!$O$18:$R$18,0)),v.IPCC.risk,2,FALSE), "")</f>
        <v/>
      </c>
      <c r="V99" s="226" t="str">
        <f>IFERROR(VLOOKUP(INDEX([3]Validation!$O$20:$R$23, MATCH($S99,[3]Validation!$M$20:$M$23,0),MATCH(L99,[3]Validation!$O$18:$R$18,0)),v.IPCC.risk,2,FALSE), "")</f>
        <v/>
      </c>
      <c r="W99" s="226" t="str">
        <f>IFERROR(VLOOKUP(INDEX([3]Validation!$O$20:$R$23, MATCH($S99,[3]Validation!$M$20:$M$23,0),MATCH(M99,[3]Validation!$O$18:$R$18,0)),v.IPCC.risk,2,FALSE), "")</f>
        <v/>
      </c>
      <c r="X99" s="226" t="str">
        <f>IFERROR(VLOOKUP(INDEX([3]Validation!$O$20:$R$23, MATCH($S99,[3]Validation!$M$20:$M$23,0),MATCH(N99,[3]Validation!$O$18:$R$18,0)),v.IPCC.risk,2,FALSE), "")</f>
        <v/>
      </c>
      <c r="Y99" s="226" t="str">
        <f>IFERROR(VLOOKUP(INDEX([3]Validation!$O$20:$R$23, MATCH($S99,[3]Validation!$M$20:$M$23,0),MATCH(O99,[3]Validation!$O$18:$R$18,0)),v.IPCC.risk,2,FALSE), "")</f>
        <v/>
      </c>
      <c r="Z99" s="226"/>
      <c r="AA99" s="226"/>
      <c r="AB99" s="226"/>
      <c r="AC99" s="226"/>
      <c r="AD99" s="216"/>
    </row>
    <row r="100" spans="1:30" hidden="1" x14ac:dyDescent="0.25">
      <c r="A100" s="254"/>
      <c r="B100" s="255"/>
      <c r="C100" s="256"/>
      <c r="D100" s="256"/>
      <c r="E100" s="256"/>
      <c r="F100" s="256"/>
      <c r="G100" s="256"/>
      <c r="H100" s="257"/>
      <c r="I100" s="258"/>
      <c r="J100" s="258"/>
      <c r="K100" s="222"/>
      <c r="L100" s="222"/>
      <c r="M100" s="222"/>
      <c r="N100" s="222"/>
      <c r="O100" s="222"/>
      <c r="P100" s="222"/>
      <c r="Q100" s="224"/>
      <c r="R100" s="225"/>
      <c r="S100" s="226" t="str">
        <f>IFERROR(VLOOKUP(INDEX([3]Validation!$O$11:$R$14, MATCH($R100,[3]Validation!$M$11:$M$14,0),MATCH($Q100,[3]Validation!$O$9:$R$9,0)),[3]Validation!$F$10:$G$25,2,FALSE), "")</f>
        <v/>
      </c>
      <c r="T100" s="226"/>
      <c r="U100" s="226" t="str">
        <f>IFERROR(VLOOKUP(INDEX([3]Validation!$O$20:$R$23, MATCH($S100,[3]Validation!$M$20:$M$23,0),MATCH(K100,[3]Validation!$O$18:$R$18,0)),v.IPCC.risk,2,FALSE), "")</f>
        <v/>
      </c>
      <c r="V100" s="226" t="str">
        <f>IFERROR(VLOOKUP(INDEX([3]Validation!$O$20:$R$23, MATCH($S100,[3]Validation!$M$20:$M$23,0),MATCH(L100,[3]Validation!$O$18:$R$18,0)),v.IPCC.risk,2,FALSE), "")</f>
        <v/>
      </c>
      <c r="W100" s="226" t="str">
        <f>IFERROR(VLOOKUP(INDEX([3]Validation!$O$20:$R$23, MATCH($S100,[3]Validation!$M$20:$M$23,0),MATCH(M100,[3]Validation!$O$18:$R$18,0)),v.IPCC.risk,2,FALSE), "")</f>
        <v/>
      </c>
      <c r="X100" s="226" t="str">
        <f>IFERROR(VLOOKUP(INDEX([3]Validation!$O$20:$R$23, MATCH($S100,[3]Validation!$M$20:$M$23,0),MATCH(N100,[3]Validation!$O$18:$R$18,0)),v.IPCC.risk,2,FALSE), "")</f>
        <v/>
      </c>
      <c r="Y100" s="226" t="str">
        <f>IFERROR(VLOOKUP(INDEX([3]Validation!$O$20:$R$23, MATCH($S100,[3]Validation!$M$20:$M$23,0),MATCH(O100,[3]Validation!$O$18:$R$18,0)),v.IPCC.risk,2,FALSE), "")</f>
        <v/>
      </c>
      <c r="Z100" s="226"/>
      <c r="AA100" s="226"/>
      <c r="AB100" s="226"/>
      <c r="AC100" s="226"/>
      <c r="AD100" s="216"/>
    </row>
    <row r="101" spans="1:30" hidden="1" x14ac:dyDescent="0.25">
      <c r="A101" s="254"/>
      <c r="B101" s="255"/>
      <c r="C101" s="256"/>
      <c r="D101" s="256"/>
      <c r="E101" s="256"/>
      <c r="F101" s="256"/>
      <c r="G101" s="256"/>
      <c r="H101" s="257"/>
      <c r="I101" s="258"/>
      <c r="J101" s="258"/>
      <c r="K101" s="222"/>
      <c r="L101" s="222"/>
      <c r="M101" s="222"/>
      <c r="N101" s="222"/>
      <c r="O101" s="222"/>
      <c r="P101" s="222"/>
      <c r="Q101" s="224"/>
      <c r="R101" s="225"/>
      <c r="S101" s="226" t="str">
        <f>IFERROR(VLOOKUP(INDEX([3]Validation!$O$11:$R$14, MATCH($R101,[3]Validation!$M$11:$M$14,0),MATCH($Q101,[3]Validation!$O$9:$R$9,0)),[3]Validation!$F$10:$G$25,2,FALSE), "")</f>
        <v/>
      </c>
      <c r="T101" s="226"/>
      <c r="U101" s="226" t="str">
        <f>IFERROR(VLOOKUP(INDEX([3]Validation!$O$20:$R$23, MATCH($S101,[3]Validation!$M$20:$M$23,0),MATCH(K101,[3]Validation!$O$18:$R$18,0)),v.IPCC.risk,2,FALSE), "")</f>
        <v/>
      </c>
      <c r="V101" s="226" t="str">
        <f>IFERROR(VLOOKUP(INDEX([3]Validation!$O$20:$R$23, MATCH($S101,[3]Validation!$M$20:$M$23,0),MATCH(L101,[3]Validation!$O$18:$R$18,0)),v.IPCC.risk,2,FALSE), "")</f>
        <v/>
      </c>
      <c r="W101" s="226" t="str">
        <f>IFERROR(VLOOKUP(INDEX([3]Validation!$O$20:$R$23, MATCH($S101,[3]Validation!$M$20:$M$23,0),MATCH(M101,[3]Validation!$O$18:$R$18,0)),v.IPCC.risk,2,FALSE), "")</f>
        <v/>
      </c>
      <c r="X101" s="226" t="str">
        <f>IFERROR(VLOOKUP(INDEX([3]Validation!$O$20:$R$23, MATCH($S101,[3]Validation!$M$20:$M$23,0),MATCH(N101,[3]Validation!$O$18:$R$18,0)),v.IPCC.risk,2,FALSE), "")</f>
        <v/>
      </c>
      <c r="Y101" s="226" t="str">
        <f>IFERROR(VLOOKUP(INDEX([3]Validation!$O$20:$R$23, MATCH($S101,[3]Validation!$M$20:$M$23,0),MATCH(O101,[3]Validation!$O$18:$R$18,0)),v.IPCC.risk,2,FALSE), "")</f>
        <v/>
      </c>
      <c r="Z101" s="226"/>
      <c r="AA101" s="226"/>
      <c r="AB101" s="226"/>
      <c r="AC101" s="226"/>
      <c r="AD101" s="216"/>
    </row>
    <row r="102" spans="1:30" hidden="1" x14ac:dyDescent="0.25">
      <c r="A102" s="254"/>
      <c r="B102" s="255"/>
      <c r="C102" s="256"/>
      <c r="D102" s="256"/>
      <c r="E102" s="256"/>
      <c r="F102" s="256"/>
      <c r="G102" s="256"/>
      <c r="H102" s="257"/>
      <c r="I102" s="258"/>
      <c r="J102" s="258"/>
      <c r="K102" s="222"/>
      <c r="L102" s="222"/>
      <c r="M102" s="222"/>
      <c r="N102" s="222"/>
      <c r="O102" s="222"/>
      <c r="P102" s="222"/>
      <c r="Q102" s="224"/>
      <c r="R102" s="225"/>
      <c r="S102" s="226" t="str">
        <f>IFERROR(VLOOKUP(INDEX([3]Validation!$O$11:$R$14, MATCH($R102,[3]Validation!$M$11:$M$14,0),MATCH($Q102,[3]Validation!$O$9:$R$9,0)),[3]Validation!$F$10:$G$25,2,FALSE), "")</f>
        <v/>
      </c>
      <c r="T102" s="226"/>
      <c r="U102" s="226" t="str">
        <f>IFERROR(VLOOKUP(INDEX([3]Validation!$O$20:$R$23, MATCH($S102,[3]Validation!$M$20:$M$23,0),MATCH(K102,[3]Validation!$O$18:$R$18,0)),v.IPCC.risk,2,FALSE), "")</f>
        <v/>
      </c>
      <c r="V102" s="226" t="str">
        <f>IFERROR(VLOOKUP(INDEX([3]Validation!$O$20:$R$23, MATCH($S102,[3]Validation!$M$20:$M$23,0),MATCH(L102,[3]Validation!$O$18:$R$18,0)),v.IPCC.risk,2,FALSE), "")</f>
        <v/>
      </c>
      <c r="W102" s="226" t="str">
        <f>IFERROR(VLOOKUP(INDEX([3]Validation!$O$20:$R$23, MATCH($S102,[3]Validation!$M$20:$M$23,0),MATCH(M102,[3]Validation!$O$18:$R$18,0)),v.IPCC.risk,2,FALSE), "")</f>
        <v/>
      </c>
      <c r="X102" s="226" t="str">
        <f>IFERROR(VLOOKUP(INDEX([3]Validation!$O$20:$R$23, MATCH($S102,[3]Validation!$M$20:$M$23,0),MATCH(N102,[3]Validation!$O$18:$R$18,0)),v.IPCC.risk,2,FALSE), "")</f>
        <v/>
      </c>
      <c r="Y102" s="226" t="str">
        <f>IFERROR(VLOOKUP(INDEX([3]Validation!$O$20:$R$23, MATCH($S102,[3]Validation!$M$20:$M$23,0),MATCH(O102,[3]Validation!$O$18:$R$18,0)),v.IPCC.risk,2,FALSE), "")</f>
        <v/>
      </c>
      <c r="Z102" s="226"/>
      <c r="AA102" s="226"/>
      <c r="AB102" s="226"/>
      <c r="AC102" s="226"/>
      <c r="AD102" s="216"/>
    </row>
    <row r="103" spans="1:30" hidden="1" x14ac:dyDescent="0.25">
      <c r="A103" s="254"/>
      <c r="B103" s="255"/>
      <c r="C103" s="256"/>
      <c r="D103" s="256"/>
      <c r="E103" s="256"/>
      <c r="F103" s="256"/>
      <c r="G103" s="256"/>
      <c r="H103" s="257"/>
      <c r="I103" s="258"/>
      <c r="J103" s="258"/>
      <c r="K103" s="222"/>
      <c r="L103" s="222"/>
      <c r="M103" s="222"/>
      <c r="N103" s="222"/>
      <c r="O103" s="222"/>
      <c r="P103" s="222"/>
      <c r="Q103" s="224"/>
      <c r="R103" s="225"/>
      <c r="S103" s="226" t="str">
        <f>IFERROR(VLOOKUP(INDEX([3]Validation!$O$11:$R$14, MATCH($R103,[3]Validation!$M$11:$M$14,0),MATCH($Q103,[3]Validation!$O$9:$R$9,0)),[3]Validation!$F$10:$G$25,2,FALSE), "")</f>
        <v/>
      </c>
      <c r="T103" s="226"/>
      <c r="U103" s="226" t="str">
        <f>IFERROR(VLOOKUP(INDEX([3]Validation!$O$20:$R$23, MATCH($S103,[3]Validation!$M$20:$M$23,0),MATCH(K103,[3]Validation!$O$18:$R$18,0)),v.IPCC.risk,2,FALSE), "")</f>
        <v/>
      </c>
      <c r="V103" s="226" t="str">
        <f>IFERROR(VLOOKUP(INDEX([3]Validation!$O$20:$R$23, MATCH($S103,[3]Validation!$M$20:$M$23,0),MATCH(L103,[3]Validation!$O$18:$R$18,0)),v.IPCC.risk,2,FALSE), "")</f>
        <v/>
      </c>
      <c r="W103" s="226" t="str">
        <f>IFERROR(VLOOKUP(INDEX([3]Validation!$O$20:$R$23, MATCH($S103,[3]Validation!$M$20:$M$23,0),MATCH(M103,[3]Validation!$O$18:$R$18,0)),v.IPCC.risk,2,FALSE), "")</f>
        <v/>
      </c>
      <c r="X103" s="226" t="str">
        <f>IFERROR(VLOOKUP(INDEX([3]Validation!$O$20:$R$23, MATCH($S103,[3]Validation!$M$20:$M$23,0),MATCH(N103,[3]Validation!$O$18:$R$18,0)),v.IPCC.risk,2,FALSE), "")</f>
        <v/>
      </c>
      <c r="Y103" s="226" t="str">
        <f>IFERROR(VLOOKUP(INDEX([3]Validation!$O$20:$R$23, MATCH($S103,[3]Validation!$M$20:$M$23,0),MATCH(O103,[3]Validation!$O$18:$R$18,0)),v.IPCC.risk,2,FALSE), "")</f>
        <v/>
      </c>
      <c r="Z103" s="226"/>
      <c r="AA103" s="226"/>
      <c r="AB103" s="226"/>
      <c r="AC103" s="226"/>
      <c r="AD103" s="216"/>
    </row>
    <row r="104" spans="1:30" hidden="1" x14ac:dyDescent="0.25">
      <c r="A104" s="254"/>
      <c r="B104" s="255"/>
      <c r="C104" s="256"/>
      <c r="D104" s="256"/>
      <c r="E104" s="256"/>
      <c r="F104" s="256"/>
      <c r="G104" s="256"/>
      <c r="H104" s="257"/>
      <c r="I104" s="258"/>
      <c r="J104" s="258"/>
      <c r="K104" s="222"/>
      <c r="L104" s="222"/>
      <c r="M104" s="222"/>
      <c r="N104" s="222"/>
      <c r="O104" s="222"/>
      <c r="P104" s="222"/>
      <c r="Q104" s="224"/>
      <c r="R104" s="225"/>
      <c r="S104" s="226" t="str">
        <f>IFERROR(VLOOKUP(INDEX([3]Validation!$O$11:$R$14, MATCH($R104,[3]Validation!$M$11:$M$14,0),MATCH($Q104,[3]Validation!$O$9:$R$9,0)),[3]Validation!$F$10:$G$25,2,FALSE), "")</f>
        <v/>
      </c>
      <c r="T104" s="226"/>
      <c r="U104" s="226" t="str">
        <f>IFERROR(VLOOKUP(INDEX([3]Validation!$O$20:$R$23, MATCH($S104,[3]Validation!$M$20:$M$23,0),MATCH(K104,[3]Validation!$O$18:$R$18,0)),v.IPCC.risk,2,FALSE), "")</f>
        <v/>
      </c>
      <c r="V104" s="226" t="str">
        <f>IFERROR(VLOOKUP(INDEX([3]Validation!$O$20:$R$23, MATCH($S104,[3]Validation!$M$20:$M$23,0),MATCH(L104,[3]Validation!$O$18:$R$18,0)),v.IPCC.risk,2,FALSE), "")</f>
        <v/>
      </c>
      <c r="W104" s="226" t="str">
        <f>IFERROR(VLOOKUP(INDEX([3]Validation!$O$20:$R$23, MATCH($S104,[3]Validation!$M$20:$M$23,0),MATCH(M104,[3]Validation!$O$18:$R$18,0)),v.IPCC.risk,2,FALSE), "")</f>
        <v/>
      </c>
      <c r="X104" s="226" t="str">
        <f>IFERROR(VLOOKUP(INDEX([3]Validation!$O$20:$R$23, MATCH($S104,[3]Validation!$M$20:$M$23,0),MATCH(N104,[3]Validation!$O$18:$R$18,0)),v.IPCC.risk,2,FALSE), "")</f>
        <v/>
      </c>
      <c r="Y104" s="226" t="str">
        <f>IFERROR(VLOOKUP(INDEX([3]Validation!$O$20:$R$23, MATCH($S104,[3]Validation!$M$20:$M$23,0),MATCH(O104,[3]Validation!$O$18:$R$18,0)),v.IPCC.risk,2,FALSE), "")</f>
        <v/>
      </c>
      <c r="Z104" s="226"/>
      <c r="AA104" s="226"/>
      <c r="AB104" s="226"/>
      <c r="AC104" s="226"/>
      <c r="AD104" s="216"/>
    </row>
    <row r="105" spans="1:30" hidden="1" x14ac:dyDescent="0.25">
      <c r="A105" s="254"/>
      <c r="B105" s="255"/>
      <c r="C105" s="256"/>
      <c r="D105" s="256"/>
      <c r="E105" s="256"/>
      <c r="F105" s="256"/>
      <c r="G105" s="256"/>
      <c r="H105" s="257"/>
      <c r="I105" s="258"/>
      <c r="J105" s="258"/>
      <c r="K105" s="222"/>
      <c r="L105" s="222"/>
      <c r="M105" s="222"/>
      <c r="N105" s="222"/>
      <c r="O105" s="222"/>
      <c r="P105" s="222"/>
      <c r="Q105" s="224"/>
      <c r="R105" s="225"/>
      <c r="S105" s="226" t="str">
        <f>IFERROR(VLOOKUP(INDEX([3]Validation!$O$11:$R$14, MATCH($R105,[3]Validation!$M$11:$M$14,0),MATCH($Q105,[3]Validation!$O$9:$R$9,0)),[3]Validation!$F$10:$G$25,2,FALSE), "")</f>
        <v/>
      </c>
      <c r="T105" s="226"/>
      <c r="U105" s="226" t="str">
        <f>IFERROR(VLOOKUP(INDEX([3]Validation!$O$20:$R$23, MATCH($S105,[3]Validation!$M$20:$M$23,0),MATCH(K105,[3]Validation!$O$18:$R$18,0)),v.IPCC.risk,2,FALSE), "")</f>
        <v/>
      </c>
      <c r="V105" s="226" t="str">
        <f>IFERROR(VLOOKUP(INDEX([3]Validation!$O$20:$R$23, MATCH($S105,[3]Validation!$M$20:$M$23,0),MATCH(L105,[3]Validation!$O$18:$R$18,0)),v.IPCC.risk,2,FALSE), "")</f>
        <v/>
      </c>
      <c r="W105" s="226" t="str">
        <f>IFERROR(VLOOKUP(INDEX([3]Validation!$O$20:$R$23, MATCH($S105,[3]Validation!$M$20:$M$23,0),MATCH(M105,[3]Validation!$O$18:$R$18,0)),v.IPCC.risk,2,FALSE), "")</f>
        <v/>
      </c>
      <c r="X105" s="226" t="str">
        <f>IFERROR(VLOOKUP(INDEX([3]Validation!$O$20:$R$23, MATCH($S105,[3]Validation!$M$20:$M$23,0),MATCH(N105,[3]Validation!$O$18:$R$18,0)),v.IPCC.risk,2,FALSE), "")</f>
        <v/>
      </c>
      <c r="Y105" s="226" t="str">
        <f>IFERROR(VLOOKUP(INDEX([3]Validation!$O$20:$R$23, MATCH($S105,[3]Validation!$M$20:$M$23,0),MATCH(O105,[3]Validation!$O$18:$R$18,0)),v.IPCC.risk,2,FALSE), "")</f>
        <v/>
      </c>
      <c r="Z105" s="226"/>
      <c r="AA105" s="226"/>
      <c r="AB105" s="226"/>
      <c r="AC105" s="226"/>
      <c r="AD105" s="216"/>
    </row>
    <row r="106" spans="1:30" hidden="1" x14ac:dyDescent="0.25">
      <c r="A106" s="254"/>
      <c r="B106" s="255"/>
      <c r="C106" s="256"/>
      <c r="D106" s="256"/>
      <c r="E106" s="256"/>
      <c r="F106" s="256"/>
      <c r="G106" s="256"/>
      <c r="H106" s="257"/>
      <c r="I106" s="258"/>
      <c r="J106" s="258"/>
      <c r="K106" s="222"/>
      <c r="L106" s="222"/>
      <c r="M106" s="222"/>
      <c r="N106" s="222"/>
      <c r="O106" s="222"/>
      <c r="P106" s="222"/>
      <c r="Q106" s="224"/>
      <c r="R106" s="225"/>
      <c r="S106" s="226" t="str">
        <f>IFERROR(VLOOKUP(INDEX([3]Validation!$O$11:$R$14, MATCH($R106,[3]Validation!$M$11:$M$14,0),MATCH($Q106,[3]Validation!$O$9:$R$9,0)),[3]Validation!$F$10:$G$25,2,FALSE), "")</f>
        <v/>
      </c>
      <c r="T106" s="226"/>
      <c r="U106" s="226" t="str">
        <f>IFERROR(VLOOKUP(INDEX([3]Validation!$O$20:$R$23, MATCH($S106,[3]Validation!$M$20:$M$23,0),MATCH(K106,[3]Validation!$O$18:$R$18,0)),v.IPCC.risk,2,FALSE), "")</f>
        <v/>
      </c>
      <c r="V106" s="226" t="str">
        <f>IFERROR(VLOOKUP(INDEX([3]Validation!$O$20:$R$23, MATCH($S106,[3]Validation!$M$20:$M$23,0),MATCH(L106,[3]Validation!$O$18:$R$18,0)),v.IPCC.risk,2,FALSE), "")</f>
        <v/>
      </c>
      <c r="W106" s="226" t="str">
        <f>IFERROR(VLOOKUP(INDEX([3]Validation!$O$20:$R$23, MATCH($S106,[3]Validation!$M$20:$M$23,0),MATCH(M106,[3]Validation!$O$18:$R$18,0)),v.IPCC.risk,2,FALSE), "")</f>
        <v/>
      </c>
      <c r="X106" s="226" t="str">
        <f>IFERROR(VLOOKUP(INDEX([3]Validation!$O$20:$R$23, MATCH($S106,[3]Validation!$M$20:$M$23,0),MATCH(N106,[3]Validation!$O$18:$R$18,0)),v.IPCC.risk,2,FALSE), "")</f>
        <v/>
      </c>
      <c r="Y106" s="226" t="str">
        <f>IFERROR(VLOOKUP(INDEX([3]Validation!$O$20:$R$23, MATCH($S106,[3]Validation!$M$20:$M$23,0),MATCH(O106,[3]Validation!$O$18:$R$18,0)),v.IPCC.risk,2,FALSE), "")</f>
        <v/>
      </c>
      <c r="Z106" s="226"/>
      <c r="AA106" s="226"/>
      <c r="AB106" s="226"/>
      <c r="AC106" s="226"/>
      <c r="AD106" s="216"/>
    </row>
    <row r="107" spans="1:30" hidden="1" x14ac:dyDescent="0.25">
      <c r="A107" s="254"/>
      <c r="B107" s="255"/>
      <c r="C107" s="256"/>
      <c r="D107" s="256"/>
      <c r="E107" s="256"/>
      <c r="F107" s="256"/>
      <c r="G107" s="256"/>
      <c r="H107" s="257"/>
      <c r="I107" s="258"/>
      <c r="J107" s="258"/>
      <c r="K107" s="222"/>
      <c r="L107" s="222"/>
      <c r="M107" s="222"/>
      <c r="N107" s="222"/>
      <c r="O107" s="222"/>
      <c r="P107" s="222"/>
      <c r="Q107" s="224"/>
      <c r="R107" s="225"/>
      <c r="S107" s="226" t="str">
        <f>IFERROR(VLOOKUP(INDEX([3]Validation!$O$11:$R$14, MATCH($R107,[3]Validation!$M$11:$M$14,0),MATCH($Q107,[3]Validation!$O$9:$R$9,0)),[3]Validation!$F$10:$G$25,2,FALSE), "")</f>
        <v/>
      </c>
      <c r="T107" s="226"/>
      <c r="U107" s="226" t="str">
        <f>IFERROR(VLOOKUP(INDEX([3]Validation!$O$20:$R$23, MATCH($S107,[3]Validation!$M$20:$M$23,0),MATCH(K107,[3]Validation!$O$18:$R$18,0)),v.IPCC.risk,2,FALSE), "")</f>
        <v/>
      </c>
      <c r="V107" s="226" t="str">
        <f>IFERROR(VLOOKUP(INDEX([3]Validation!$O$20:$R$23, MATCH($S107,[3]Validation!$M$20:$M$23,0),MATCH(L107,[3]Validation!$O$18:$R$18,0)),v.IPCC.risk,2,FALSE), "")</f>
        <v/>
      </c>
      <c r="W107" s="226" t="str">
        <f>IFERROR(VLOOKUP(INDEX([3]Validation!$O$20:$R$23, MATCH($S107,[3]Validation!$M$20:$M$23,0),MATCH(M107,[3]Validation!$O$18:$R$18,0)),v.IPCC.risk,2,FALSE), "")</f>
        <v/>
      </c>
      <c r="X107" s="226" t="str">
        <f>IFERROR(VLOOKUP(INDEX([3]Validation!$O$20:$R$23, MATCH($S107,[3]Validation!$M$20:$M$23,0),MATCH(N107,[3]Validation!$O$18:$R$18,0)),v.IPCC.risk,2,FALSE), "")</f>
        <v/>
      </c>
      <c r="Y107" s="226" t="str">
        <f>IFERROR(VLOOKUP(INDEX([3]Validation!$O$20:$R$23, MATCH($S107,[3]Validation!$M$20:$M$23,0),MATCH(O107,[3]Validation!$O$18:$R$18,0)),v.IPCC.risk,2,FALSE), "")</f>
        <v/>
      </c>
      <c r="Z107" s="226"/>
      <c r="AA107" s="226"/>
      <c r="AB107" s="226"/>
      <c r="AC107" s="226"/>
      <c r="AD107" s="216"/>
    </row>
    <row r="108" spans="1:30" hidden="1" x14ac:dyDescent="0.25">
      <c r="A108" s="254"/>
      <c r="B108" s="255"/>
      <c r="C108" s="256"/>
      <c r="D108" s="256"/>
      <c r="E108" s="256"/>
      <c r="F108" s="256"/>
      <c r="G108" s="256"/>
      <c r="H108" s="257"/>
      <c r="I108" s="258"/>
      <c r="J108" s="258"/>
      <c r="K108" s="222"/>
      <c r="L108" s="222"/>
      <c r="M108" s="222"/>
      <c r="N108" s="222"/>
      <c r="O108" s="222"/>
      <c r="P108" s="222"/>
      <c r="Q108" s="224"/>
      <c r="R108" s="225"/>
      <c r="S108" s="226" t="str">
        <f>IFERROR(VLOOKUP(INDEX([3]Validation!$O$11:$R$14, MATCH($R108,[3]Validation!$M$11:$M$14,0),MATCH($Q108,[3]Validation!$O$9:$R$9,0)),[3]Validation!$F$10:$G$25,2,FALSE), "")</f>
        <v/>
      </c>
      <c r="T108" s="226"/>
      <c r="U108" s="226" t="str">
        <f>IFERROR(VLOOKUP(INDEX([3]Validation!$O$20:$R$23, MATCH($S108,[3]Validation!$M$20:$M$23,0),MATCH(K108,[3]Validation!$O$18:$R$18,0)),v.IPCC.risk,2,FALSE), "")</f>
        <v/>
      </c>
      <c r="V108" s="226" t="str">
        <f>IFERROR(VLOOKUP(INDEX([3]Validation!$O$20:$R$23, MATCH($S108,[3]Validation!$M$20:$M$23,0),MATCH(L108,[3]Validation!$O$18:$R$18,0)),v.IPCC.risk,2,FALSE), "")</f>
        <v/>
      </c>
      <c r="W108" s="226" t="str">
        <f>IFERROR(VLOOKUP(INDEX([3]Validation!$O$20:$R$23, MATCH($S108,[3]Validation!$M$20:$M$23,0),MATCH(M108,[3]Validation!$O$18:$R$18,0)),v.IPCC.risk,2,FALSE), "")</f>
        <v/>
      </c>
      <c r="X108" s="226" t="str">
        <f>IFERROR(VLOOKUP(INDEX([3]Validation!$O$20:$R$23, MATCH($S108,[3]Validation!$M$20:$M$23,0),MATCH(N108,[3]Validation!$O$18:$R$18,0)),v.IPCC.risk,2,FALSE), "")</f>
        <v/>
      </c>
      <c r="Y108" s="226" t="str">
        <f>IFERROR(VLOOKUP(INDEX([3]Validation!$O$20:$R$23, MATCH($S108,[3]Validation!$M$20:$M$23,0),MATCH(O108,[3]Validation!$O$18:$R$18,0)),v.IPCC.risk,2,FALSE), "")</f>
        <v/>
      </c>
      <c r="Z108" s="226"/>
      <c r="AA108" s="226"/>
      <c r="AB108" s="226"/>
      <c r="AC108" s="226"/>
      <c r="AD108" s="216"/>
    </row>
    <row r="109" spans="1:30" hidden="1" x14ac:dyDescent="0.25">
      <c r="A109" s="254"/>
      <c r="B109" s="255"/>
      <c r="C109" s="256"/>
      <c r="D109" s="256"/>
      <c r="E109" s="256"/>
      <c r="F109" s="256"/>
      <c r="G109" s="256"/>
      <c r="H109" s="257"/>
      <c r="I109" s="258"/>
      <c r="J109" s="258"/>
      <c r="K109" s="222"/>
      <c r="L109" s="222"/>
      <c r="M109" s="222"/>
      <c r="N109" s="222"/>
      <c r="O109" s="222"/>
      <c r="P109" s="222"/>
      <c r="Q109" s="224"/>
      <c r="R109" s="225"/>
      <c r="S109" s="226" t="str">
        <f>IFERROR(VLOOKUP(INDEX([3]Validation!$O$11:$R$14, MATCH($R109,[3]Validation!$M$11:$M$14,0),MATCH($Q109,[3]Validation!$O$9:$R$9,0)),[3]Validation!$F$10:$G$25,2,FALSE), "")</f>
        <v/>
      </c>
      <c r="T109" s="226"/>
      <c r="U109" s="226" t="str">
        <f>IFERROR(VLOOKUP(INDEX([3]Validation!$O$20:$R$23, MATCH($S109,[3]Validation!$M$20:$M$23,0),MATCH(K109,[3]Validation!$O$18:$R$18,0)),v.IPCC.risk,2,FALSE), "")</f>
        <v/>
      </c>
      <c r="V109" s="226" t="str">
        <f>IFERROR(VLOOKUP(INDEX([3]Validation!$O$20:$R$23, MATCH($S109,[3]Validation!$M$20:$M$23,0),MATCH(L109,[3]Validation!$O$18:$R$18,0)),v.IPCC.risk,2,FALSE), "")</f>
        <v/>
      </c>
      <c r="W109" s="226" t="str">
        <f>IFERROR(VLOOKUP(INDEX([3]Validation!$O$20:$R$23, MATCH($S109,[3]Validation!$M$20:$M$23,0),MATCH(M109,[3]Validation!$O$18:$R$18,0)),v.IPCC.risk,2,FALSE), "")</f>
        <v/>
      </c>
      <c r="X109" s="226" t="str">
        <f>IFERROR(VLOOKUP(INDEX([3]Validation!$O$20:$R$23, MATCH($S109,[3]Validation!$M$20:$M$23,0),MATCH(N109,[3]Validation!$O$18:$R$18,0)),v.IPCC.risk,2,FALSE), "")</f>
        <v/>
      </c>
      <c r="Y109" s="226" t="str">
        <f>IFERROR(VLOOKUP(INDEX([3]Validation!$O$20:$R$23, MATCH($S109,[3]Validation!$M$20:$M$23,0),MATCH(O109,[3]Validation!$O$18:$R$18,0)),v.IPCC.risk,2,FALSE), "")</f>
        <v/>
      </c>
      <c r="Z109" s="226"/>
      <c r="AA109" s="226"/>
      <c r="AB109" s="226"/>
      <c r="AC109" s="226"/>
      <c r="AD109" s="216"/>
    </row>
    <row r="110" spans="1:30" hidden="1" x14ac:dyDescent="0.25">
      <c r="A110" s="254"/>
      <c r="B110" s="255"/>
      <c r="C110" s="256"/>
      <c r="D110" s="256"/>
      <c r="E110" s="256"/>
      <c r="F110" s="256"/>
      <c r="G110" s="256"/>
      <c r="H110" s="257"/>
      <c r="I110" s="258"/>
      <c r="J110" s="258"/>
      <c r="K110" s="222"/>
      <c r="L110" s="222"/>
      <c r="M110" s="222"/>
      <c r="N110" s="222"/>
      <c r="O110" s="222"/>
      <c r="P110" s="222"/>
      <c r="Q110" s="224"/>
      <c r="R110" s="225"/>
      <c r="S110" s="226" t="str">
        <f>IFERROR(VLOOKUP(INDEX([3]Validation!$O$11:$R$14, MATCH($R110,[3]Validation!$M$11:$M$14,0),MATCH($Q110,[3]Validation!$O$9:$R$9,0)),[3]Validation!$F$10:$G$25,2,FALSE), "")</f>
        <v/>
      </c>
      <c r="T110" s="226"/>
      <c r="U110" s="226" t="str">
        <f>IFERROR(VLOOKUP(INDEX([3]Validation!$O$20:$R$23, MATCH($S110,[3]Validation!$M$20:$M$23,0),MATCH(K110,[3]Validation!$O$18:$R$18,0)),v.IPCC.risk,2,FALSE), "")</f>
        <v/>
      </c>
      <c r="V110" s="226" t="str">
        <f>IFERROR(VLOOKUP(INDEX([3]Validation!$O$20:$R$23, MATCH($S110,[3]Validation!$M$20:$M$23,0),MATCH(L110,[3]Validation!$O$18:$R$18,0)),v.IPCC.risk,2,FALSE), "")</f>
        <v/>
      </c>
      <c r="W110" s="226" t="str">
        <f>IFERROR(VLOOKUP(INDEX([3]Validation!$O$20:$R$23, MATCH($S110,[3]Validation!$M$20:$M$23,0),MATCH(M110,[3]Validation!$O$18:$R$18,0)),v.IPCC.risk,2,FALSE), "")</f>
        <v/>
      </c>
      <c r="X110" s="226" t="str">
        <f>IFERROR(VLOOKUP(INDEX([3]Validation!$O$20:$R$23, MATCH($S110,[3]Validation!$M$20:$M$23,0),MATCH(N110,[3]Validation!$O$18:$R$18,0)),v.IPCC.risk,2,FALSE), "")</f>
        <v/>
      </c>
      <c r="Y110" s="226" t="str">
        <f>IFERROR(VLOOKUP(INDEX([3]Validation!$O$20:$R$23, MATCH($S110,[3]Validation!$M$20:$M$23,0),MATCH(O110,[3]Validation!$O$18:$R$18,0)),v.IPCC.risk,2,FALSE), "")</f>
        <v/>
      </c>
      <c r="Z110" s="226"/>
      <c r="AA110" s="226"/>
      <c r="AB110" s="226"/>
      <c r="AC110" s="226"/>
      <c r="AD110" s="216"/>
    </row>
    <row r="111" spans="1:30" hidden="1" x14ac:dyDescent="0.25">
      <c r="A111" s="254"/>
      <c r="B111" s="255"/>
      <c r="C111" s="256"/>
      <c r="D111" s="256"/>
      <c r="E111" s="256"/>
      <c r="F111" s="256"/>
      <c r="G111" s="256"/>
      <c r="H111" s="257"/>
      <c r="I111" s="258"/>
      <c r="J111" s="258"/>
      <c r="K111" s="222"/>
      <c r="L111" s="222"/>
      <c r="M111" s="222"/>
      <c r="N111" s="222"/>
      <c r="O111" s="222"/>
      <c r="P111" s="222"/>
      <c r="Q111" s="224"/>
      <c r="R111" s="225"/>
      <c r="S111" s="226" t="str">
        <f>IFERROR(VLOOKUP(INDEX([3]Validation!$O$11:$R$14, MATCH($R111,[3]Validation!$M$11:$M$14,0),MATCH($Q111,[3]Validation!$O$9:$R$9,0)),[3]Validation!$F$10:$G$25,2,FALSE), "")</f>
        <v/>
      </c>
      <c r="T111" s="226"/>
      <c r="U111" s="226" t="str">
        <f>IFERROR(VLOOKUP(INDEX([3]Validation!$O$20:$R$23, MATCH($S111,[3]Validation!$M$20:$M$23,0),MATCH(K111,[3]Validation!$O$18:$R$18,0)),v.IPCC.risk,2,FALSE), "")</f>
        <v/>
      </c>
      <c r="V111" s="226" t="str">
        <f>IFERROR(VLOOKUP(INDEX([3]Validation!$O$20:$R$23, MATCH($S111,[3]Validation!$M$20:$M$23,0),MATCH(L111,[3]Validation!$O$18:$R$18,0)),v.IPCC.risk,2,FALSE), "")</f>
        <v/>
      </c>
      <c r="W111" s="226" t="str">
        <f>IFERROR(VLOOKUP(INDEX([3]Validation!$O$20:$R$23, MATCH($S111,[3]Validation!$M$20:$M$23,0),MATCH(M111,[3]Validation!$O$18:$R$18,0)),v.IPCC.risk,2,FALSE), "")</f>
        <v/>
      </c>
      <c r="X111" s="226" t="str">
        <f>IFERROR(VLOOKUP(INDEX([3]Validation!$O$20:$R$23, MATCH($S111,[3]Validation!$M$20:$M$23,0),MATCH(N111,[3]Validation!$O$18:$R$18,0)),v.IPCC.risk,2,FALSE), "")</f>
        <v/>
      </c>
      <c r="Y111" s="226" t="str">
        <f>IFERROR(VLOOKUP(INDEX([3]Validation!$O$20:$R$23, MATCH($S111,[3]Validation!$M$20:$M$23,0),MATCH(O111,[3]Validation!$O$18:$R$18,0)),v.IPCC.risk,2,FALSE), "")</f>
        <v/>
      </c>
      <c r="Z111" s="226"/>
      <c r="AA111" s="226"/>
      <c r="AB111" s="226"/>
      <c r="AC111" s="226"/>
      <c r="AD111" s="216"/>
    </row>
    <row r="112" spans="1:30" hidden="1" x14ac:dyDescent="0.25">
      <c r="A112" s="254"/>
      <c r="B112" s="255"/>
      <c r="C112" s="256"/>
      <c r="D112" s="256"/>
      <c r="E112" s="256"/>
      <c r="F112" s="256"/>
      <c r="G112" s="256"/>
      <c r="H112" s="257"/>
      <c r="I112" s="258"/>
      <c r="J112" s="258"/>
      <c r="K112" s="222"/>
      <c r="L112" s="222"/>
      <c r="M112" s="222"/>
      <c r="N112" s="222"/>
      <c r="O112" s="222"/>
      <c r="P112" s="222"/>
      <c r="Q112" s="224"/>
      <c r="R112" s="225"/>
      <c r="S112" s="226" t="str">
        <f>IFERROR(VLOOKUP(INDEX([3]Validation!$O$11:$R$14, MATCH($R112,[3]Validation!$M$11:$M$14,0),MATCH($Q112,[3]Validation!$O$9:$R$9,0)),[3]Validation!$F$10:$G$25,2,FALSE), "")</f>
        <v/>
      </c>
      <c r="T112" s="226"/>
      <c r="U112" s="226" t="str">
        <f>IFERROR(VLOOKUP(INDEX([3]Validation!$O$20:$R$23, MATCH($S112,[3]Validation!$M$20:$M$23,0),MATCH(K112,[3]Validation!$O$18:$R$18,0)),v.IPCC.risk,2,FALSE), "")</f>
        <v/>
      </c>
      <c r="V112" s="226" t="str">
        <f>IFERROR(VLOOKUP(INDEX([3]Validation!$O$20:$R$23, MATCH($S112,[3]Validation!$M$20:$M$23,0),MATCH(L112,[3]Validation!$O$18:$R$18,0)),v.IPCC.risk,2,FALSE), "")</f>
        <v/>
      </c>
      <c r="W112" s="226" t="str">
        <f>IFERROR(VLOOKUP(INDEX([3]Validation!$O$20:$R$23, MATCH($S112,[3]Validation!$M$20:$M$23,0),MATCH(M112,[3]Validation!$O$18:$R$18,0)),v.IPCC.risk,2,FALSE), "")</f>
        <v/>
      </c>
      <c r="X112" s="226" t="str">
        <f>IFERROR(VLOOKUP(INDEX([3]Validation!$O$20:$R$23, MATCH($S112,[3]Validation!$M$20:$M$23,0),MATCH(N112,[3]Validation!$O$18:$R$18,0)),v.IPCC.risk,2,FALSE), "")</f>
        <v/>
      </c>
      <c r="Y112" s="226" t="str">
        <f>IFERROR(VLOOKUP(INDEX([3]Validation!$O$20:$R$23, MATCH($S112,[3]Validation!$M$20:$M$23,0),MATCH(O112,[3]Validation!$O$18:$R$18,0)),v.IPCC.risk,2,FALSE), "")</f>
        <v/>
      </c>
      <c r="Z112" s="226"/>
      <c r="AA112" s="226"/>
      <c r="AB112" s="226"/>
      <c r="AC112" s="226"/>
      <c r="AD112" s="216"/>
    </row>
    <row r="113" spans="1:30" hidden="1" x14ac:dyDescent="0.25">
      <c r="A113" s="254"/>
      <c r="B113" s="255"/>
      <c r="C113" s="256"/>
      <c r="D113" s="256"/>
      <c r="E113" s="256"/>
      <c r="F113" s="256"/>
      <c r="G113" s="256"/>
      <c r="H113" s="257"/>
      <c r="I113" s="258"/>
      <c r="J113" s="258"/>
      <c r="K113" s="222"/>
      <c r="L113" s="222"/>
      <c r="M113" s="222"/>
      <c r="N113" s="222"/>
      <c r="O113" s="222"/>
      <c r="P113" s="222"/>
      <c r="Q113" s="224"/>
      <c r="R113" s="225"/>
      <c r="S113" s="226" t="str">
        <f>IFERROR(VLOOKUP(INDEX([3]Validation!$O$11:$R$14, MATCH($R113,[3]Validation!$M$11:$M$14,0),MATCH($Q113,[3]Validation!$O$9:$R$9,0)),[3]Validation!$F$10:$G$25,2,FALSE), "")</f>
        <v/>
      </c>
      <c r="T113" s="226"/>
      <c r="U113" s="226" t="str">
        <f>IFERROR(VLOOKUP(INDEX([3]Validation!$O$20:$R$23, MATCH($S113,[3]Validation!$M$20:$M$23,0),MATCH(K113,[3]Validation!$O$18:$R$18,0)),v.IPCC.risk,2,FALSE), "")</f>
        <v/>
      </c>
      <c r="V113" s="226" t="str">
        <f>IFERROR(VLOOKUP(INDEX([3]Validation!$O$20:$R$23, MATCH($S113,[3]Validation!$M$20:$M$23,0),MATCH(L113,[3]Validation!$O$18:$R$18,0)),v.IPCC.risk,2,FALSE), "")</f>
        <v/>
      </c>
      <c r="W113" s="226" t="str">
        <f>IFERROR(VLOOKUP(INDEX([3]Validation!$O$20:$R$23, MATCH($S113,[3]Validation!$M$20:$M$23,0),MATCH(M113,[3]Validation!$O$18:$R$18,0)),v.IPCC.risk,2,FALSE), "")</f>
        <v/>
      </c>
      <c r="X113" s="226" t="str">
        <f>IFERROR(VLOOKUP(INDEX([3]Validation!$O$20:$R$23, MATCH($S113,[3]Validation!$M$20:$M$23,0),MATCH(N113,[3]Validation!$O$18:$R$18,0)),v.IPCC.risk,2,FALSE), "")</f>
        <v/>
      </c>
      <c r="Y113" s="226" t="str">
        <f>IFERROR(VLOOKUP(INDEX([3]Validation!$O$20:$R$23, MATCH($S113,[3]Validation!$M$20:$M$23,0),MATCH(O113,[3]Validation!$O$18:$R$18,0)),v.IPCC.risk,2,FALSE), "")</f>
        <v/>
      </c>
      <c r="Z113" s="226"/>
      <c r="AA113" s="226"/>
      <c r="AB113" s="226"/>
      <c r="AC113" s="226"/>
      <c r="AD113" s="216"/>
    </row>
    <row r="114" spans="1:30" hidden="1" x14ac:dyDescent="0.25">
      <c r="A114" s="254"/>
      <c r="B114" s="255"/>
      <c r="C114" s="256"/>
      <c r="D114" s="256"/>
      <c r="E114" s="256"/>
      <c r="F114" s="256"/>
      <c r="G114" s="256"/>
      <c r="H114" s="257"/>
      <c r="I114" s="258"/>
      <c r="J114" s="258"/>
      <c r="K114" s="222"/>
      <c r="L114" s="222"/>
      <c r="M114" s="222"/>
      <c r="N114" s="222"/>
      <c r="O114" s="222"/>
      <c r="P114" s="222"/>
      <c r="Q114" s="224"/>
      <c r="R114" s="225"/>
      <c r="S114" s="226" t="str">
        <f>IFERROR(VLOOKUP(INDEX([3]Validation!$O$11:$R$14, MATCH($R114,[3]Validation!$M$11:$M$14,0),MATCH($Q114,[3]Validation!$O$9:$R$9,0)),[3]Validation!$F$10:$G$25,2,FALSE), "")</f>
        <v/>
      </c>
      <c r="T114" s="226"/>
      <c r="U114" s="226" t="str">
        <f>IFERROR(VLOOKUP(INDEX([3]Validation!$O$20:$R$23, MATCH($S114,[3]Validation!$M$20:$M$23,0),MATCH(K114,[3]Validation!$O$18:$R$18,0)),v.IPCC.risk,2,FALSE), "")</f>
        <v/>
      </c>
      <c r="V114" s="226" t="str">
        <f>IFERROR(VLOOKUP(INDEX([3]Validation!$O$20:$R$23, MATCH($S114,[3]Validation!$M$20:$M$23,0),MATCH(L114,[3]Validation!$O$18:$R$18,0)),v.IPCC.risk,2,FALSE), "")</f>
        <v/>
      </c>
      <c r="W114" s="226" t="str">
        <f>IFERROR(VLOOKUP(INDEX([3]Validation!$O$20:$R$23, MATCH($S114,[3]Validation!$M$20:$M$23,0),MATCH(M114,[3]Validation!$O$18:$R$18,0)),v.IPCC.risk,2,FALSE), "")</f>
        <v/>
      </c>
      <c r="X114" s="226" t="str">
        <f>IFERROR(VLOOKUP(INDEX([3]Validation!$O$20:$R$23, MATCH($S114,[3]Validation!$M$20:$M$23,0),MATCH(N114,[3]Validation!$O$18:$R$18,0)),v.IPCC.risk,2,FALSE), "")</f>
        <v/>
      </c>
      <c r="Y114" s="226" t="str">
        <f>IFERROR(VLOOKUP(INDEX([3]Validation!$O$20:$R$23, MATCH($S114,[3]Validation!$M$20:$M$23,0),MATCH(O114,[3]Validation!$O$18:$R$18,0)),v.IPCC.risk,2,FALSE), "")</f>
        <v/>
      </c>
      <c r="Z114" s="226"/>
      <c r="AA114" s="226"/>
      <c r="AB114" s="226"/>
      <c r="AC114" s="226"/>
      <c r="AD114" s="216"/>
    </row>
    <row r="115" spans="1:30" hidden="1" x14ac:dyDescent="0.25">
      <c r="A115" s="254"/>
      <c r="B115" s="255"/>
      <c r="C115" s="256"/>
      <c r="D115" s="256"/>
      <c r="E115" s="256"/>
      <c r="F115" s="256"/>
      <c r="G115" s="256"/>
      <c r="H115" s="257"/>
      <c r="I115" s="258"/>
      <c r="J115" s="258"/>
      <c r="K115" s="222"/>
      <c r="L115" s="222"/>
      <c r="M115" s="222"/>
      <c r="N115" s="222"/>
      <c r="O115" s="222"/>
      <c r="P115" s="222"/>
      <c r="Q115" s="224"/>
      <c r="R115" s="225"/>
      <c r="S115" s="226" t="str">
        <f>IFERROR(VLOOKUP(INDEX([3]Validation!$O$11:$R$14, MATCH($R115,[3]Validation!$M$11:$M$14,0),MATCH($Q115,[3]Validation!$O$9:$R$9,0)),[3]Validation!$F$10:$G$25,2,FALSE), "")</f>
        <v/>
      </c>
      <c r="T115" s="226"/>
      <c r="U115" s="226" t="str">
        <f>IFERROR(VLOOKUP(INDEX([3]Validation!$O$20:$R$23, MATCH($S115,[3]Validation!$M$20:$M$23,0),MATCH(K115,[3]Validation!$O$18:$R$18,0)),v.IPCC.risk,2,FALSE), "")</f>
        <v/>
      </c>
      <c r="V115" s="226" t="str">
        <f>IFERROR(VLOOKUP(INDEX([3]Validation!$O$20:$R$23, MATCH($S115,[3]Validation!$M$20:$M$23,0),MATCH(L115,[3]Validation!$O$18:$R$18,0)),v.IPCC.risk,2,FALSE), "")</f>
        <v/>
      </c>
      <c r="W115" s="226" t="str">
        <f>IFERROR(VLOOKUP(INDEX([3]Validation!$O$20:$R$23, MATCH($S115,[3]Validation!$M$20:$M$23,0),MATCH(M115,[3]Validation!$O$18:$R$18,0)),v.IPCC.risk,2,FALSE), "")</f>
        <v/>
      </c>
      <c r="X115" s="226" t="str">
        <f>IFERROR(VLOOKUP(INDEX([3]Validation!$O$20:$R$23, MATCH($S115,[3]Validation!$M$20:$M$23,0),MATCH(N115,[3]Validation!$O$18:$R$18,0)),v.IPCC.risk,2,FALSE), "")</f>
        <v/>
      </c>
      <c r="Y115" s="226" t="str">
        <f>IFERROR(VLOOKUP(INDEX([3]Validation!$O$20:$R$23, MATCH($S115,[3]Validation!$M$20:$M$23,0),MATCH(O115,[3]Validation!$O$18:$R$18,0)),v.IPCC.risk,2,FALSE), "")</f>
        <v/>
      </c>
      <c r="Z115" s="226"/>
      <c r="AA115" s="226"/>
      <c r="AB115" s="226"/>
      <c r="AC115" s="226"/>
      <c r="AD115" s="216"/>
    </row>
    <row r="116" spans="1:30" hidden="1" x14ac:dyDescent="0.25">
      <c r="A116" s="254"/>
      <c r="B116" s="255"/>
      <c r="C116" s="256"/>
      <c r="D116" s="256"/>
      <c r="E116" s="256"/>
      <c r="F116" s="256"/>
      <c r="G116" s="256"/>
      <c r="H116" s="257"/>
      <c r="I116" s="258"/>
      <c r="J116" s="258"/>
      <c r="K116" s="222"/>
      <c r="L116" s="222"/>
      <c r="M116" s="222"/>
      <c r="N116" s="222"/>
      <c r="O116" s="222"/>
      <c r="P116" s="222"/>
      <c r="Q116" s="224"/>
      <c r="R116" s="225"/>
      <c r="S116" s="226" t="str">
        <f>IFERROR(VLOOKUP(INDEX([3]Validation!$O$11:$R$14, MATCH($R116,[3]Validation!$M$11:$M$14,0),MATCH($Q116,[3]Validation!$O$9:$R$9,0)),[3]Validation!$F$10:$G$25,2,FALSE), "")</f>
        <v/>
      </c>
      <c r="T116" s="226"/>
      <c r="U116" s="226" t="str">
        <f>IFERROR(VLOOKUP(INDEX([3]Validation!$O$20:$R$23, MATCH($S116,[3]Validation!$M$20:$M$23,0),MATCH(K116,[3]Validation!$O$18:$R$18,0)),v.IPCC.risk,2,FALSE), "")</f>
        <v/>
      </c>
      <c r="V116" s="226" t="str">
        <f>IFERROR(VLOOKUP(INDEX([3]Validation!$O$20:$R$23, MATCH($S116,[3]Validation!$M$20:$M$23,0),MATCH(L116,[3]Validation!$O$18:$R$18,0)),v.IPCC.risk,2,FALSE), "")</f>
        <v/>
      </c>
      <c r="W116" s="226" t="str">
        <f>IFERROR(VLOOKUP(INDEX([3]Validation!$O$20:$R$23, MATCH($S116,[3]Validation!$M$20:$M$23,0),MATCH(M116,[3]Validation!$O$18:$R$18,0)),v.IPCC.risk,2,FALSE), "")</f>
        <v/>
      </c>
      <c r="X116" s="226" t="str">
        <f>IFERROR(VLOOKUP(INDEX([3]Validation!$O$20:$R$23, MATCH($S116,[3]Validation!$M$20:$M$23,0),MATCH(N116,[3]Validation!$O$18:$R$18,0)),v.IPCC.risk,2,FALSE), "")</f>
        <v/>
      </c>
      <c r="Y116" s="226" t="str">
        <f>IFERROR(VLOOKUP(INDEX([3]Validation!$O$20:$R$23, MATCH($S116,[3]Validation!$M$20:$M$23,0),MATCH(O116,[3]Validation!$O$18:$R$18,0)),v.IPCC.risk,2,FALSE), "")</f>
        <v/>
      </c>
      <c r="Z116" s="226"/>
      <c r="AA116" s="226"/>
      <c r="AB116" s="226"/>
      <c r="AC116" s="226"/>
      <c r="AD116" s="216"/>
    </row>
    <row r="117" spans="1:30" hidden="1" x14ac:dyDescent="0.25">
      <c r="A117" s="254"/>
      <c r="B117" s="255"/>
      <c r="C117" s="256"/>
      <c r="D117" s="256"/>
      <c r="E117" s="256"/>
      <c r="F117" s="256"/>
      <c r="G117" s="256"/>
      <c r="H117" s="257"/>
      <c r="I117" s="258"/>
      <c r="J117" s="258"/>
      <c r="K117" s="222"/>
      <c r="L117" s="222"/>
      <c r="M117" s="222"/>
      <c r="N117" s="222"/>
      <c r="O117" s="222"/>
      <c r="P117" s="222"/>
      <c r="Q117" s="224"/>
      <c r="R117" s="225"/>
      <c r="S117" s="226" t="str">
        <f>IFERROR(VLOOKUP(INDEX([3]Validation!$O$11:$R$14, MATCH($R117,[3]Validation!$M$11:$M$14,0),MATCH($Q117,[3]Validation!$O$9:$R$9,0)),[3]Validation!$F$10:$G$25,2,FALSE), "")</f>
        <v/>
      </c>
      <c r="T117" s="226"/>
      <c r="U117" s="226" t="str">
        <f>IFERROR(VLOOKUP(INDEX([3]Validation!$O$20:$R$23, MATCH($S117,[3]Validation!$M$20:$M$23,0),MATCH(K117,[3]Validation!$O$18:$R$18,0)),v.IPCC.risk,2,FALSE), "")</f>
        <v/>
      </c>
      <c r="V117" s="226" t="str">
        <f>IFERROR(VLOOKUP(INDEX([3]Validation!$O$20:$R$23, MATCH($S117,[3]Validation!$M$20:$M$23,0),MATCH(L117,[3]Validation!$O$18:$R$18,0)),v.IPCC.risk,2,FALSE), "")</f>
        <v/>
      </c>
      <c r="W117" s="226" t="str">
        <f>IFERROR(VLOOKUP(INDEX([3]Validation!$O$20:$R$23, MATCH($S117,[3]Validation!$M$20:$M$23,0),MATCH(M117,[3]Validation!$O$18:$R$18,0)),v.IPCC.risk,2,FALSE), "")</f>
        <v/>
      </c>
      <c r="X117" s="226" t="str">
        <f>IFERROR(VLOOKUP(INDEX([3]Validation!$O$20:$R$23, MATCH($S117,[3]Validation!$M$20:$M$23,0),MATCH(N117,[3]Validation!$O$18:$R$18,0)),v.IPCC.risk,2,FALSE), "")</f>
        <v/>
      </c>
      <c r="Y117" s="226" t="str">
        <f>IFERROR(VLOOKUP(INDEX([3]Validation!$O$20:$R$23, MATCH($S117,[3]Validation!$M$20:$M$23,0),MATCH(O117,[3]Validation!$O$18:$R$18,0)),v.IPCC.risk,2,FALSE), "")</f>
        <v/>
      </c>
      <c r="Z117" s="226"/>
      <c r="AA117" s="226"/>
      <c r="AB117" s="226"/>
      <c r="AC117" s="226"/>
      <c r="AD117" s="216"/>
    </row>
    <row r="118" spans="1:30" hidden="1" x14ac:dyDescent="0.25">
      <c r="A118" s="254"/>
      <c r="B118" s="255"/>
      <c r="C118" s="256"/>
      <c r="D118" s="256"/>
      <c r="E118" s="256"/>
      <c r="F118" s="256"/>
      <c r="G118" s="256"/>
      <c r="H118" s="257"/>
      <c r="I118" s="258"/>
      <c r="J118" s="258"/>
      <c r="K118" s="222"/>
      <c r="L118" s="222"/>
      <c r="M118" s="222"/>
      <c r="N118" s="222"/>
      <c r="O118" s="222"/>
      <c r="P118" s="222"/>
      <c r="Q118" s="224"/>
      <c r="R118" s="225"/>
      <c r="S118" s="226" t="str">
        <f>IFERROR(VLOOKUP(INDEX([3]Validation!$O$11:$R$14, MATCH($R118,[3]Validation!$M$11:$M$14,0),MATCH($Q118,[3]Validation!$O$9:$R$9,0)),[3]Validation!$F$10:$G$25,2,FALSE), "")</f>
        <v/>
      </c>
      <c r="T118" s="226"/>
      <c r="U118" s="226" t="str">
        <f>IFERROR(VLOOKUP(INDEX([3]Validation!$O$20:$R$23, MATCH($S118,[3]Validation!$M$20:$M$23,0),MATCH(K118,[3]Validation!$O$18:$R$18,0)),v.IPCC.risk,2,FALSE), "")</f>
        <v/>
      </c>
      <c r="V118" s="226" t="str">
        <f>IFERROR(VLOOKUP(INDEX([3]Validation!$O$20:$R$23, MATCH($S118,[3]Validation!$M$20:$M$23,0),MATCH(L118,[3]Validation!$O$18:$R$18,0)),v.IPCC.risk,2,FALSE), "")</f>
        <v/>
      </c>
      <c r="W118" s="226" t="str">
        <f>IFERROR(VLOOKUP(INDEX([3]Validation!$O$20:$R$23, MATCH($S118,[3]Validation!$M$20:$M$23,0),MATCH(M118,[3]Validation!$O$18:$R$18,0)),v.IPCC.risk,2,FALSE), "")</f>
        <v/>
      </c>
      <c r="X118" s="226" t="str">
        <f>IFERROR(VLOOKUP(INDEX([3]Validation!$O$20:$R$23, MATCH($S118,[3]Validation!$M$20:$M$23,0),MATCH(N118,[3]Validation!$O$18:$R$18,0)),v.IPCC.risk,2,FALSE), "")</f>
        <v/>
      </c>
      <c r="Y118" s="226" t="str">
        <f>IFERROR(VLOOKUP(INDEX([3]Validation!$O$20:$R$23, MATCH($S118,[3]Validation!$M$20:$M$23,0),MATCH(O118,[3]Validation!$O$18:$R$18,0)),v.IPCC.risk,2,FALSE), "")</f>
        <v/>
      </c>
      <c r="Z118" s="226"/>
      <c r="AA118" s="226"/>
      <c r="AB118" s="226"/>
      <c r="AC118" s="226"/>
      <c r="AD118" s="216"/>
    </row>
    <row r="119" spans="1:30" hidden="1" x14ac:dyDescent="0.25">
      <c r="A119" s="254"/>
      <c r="B119" s="255"/>
      <c r="C119" s="256"/>
      <c r="D119" s="256"/>
      <c r="E119" s="256"/>
      <c r="F119" s="256"/>
      <c r="G119" s="256"/>
      <c r="H119" s="257"/>
      <c r="I119" s="258"/>
      <c r="J119" s="258"/>
      <c r="K119" s="222"/>
      <c r="L119" s="222"/>
      <c r="M119" s="222"/>
      <c r="N119" s="222"/>
      <c r="O119" s="222"/>
      <c r="P119" s="222"/>
      <c r="Q119" s="224"/>
      <c r="R119" s="225"/>
      <c r="S119" s="226" t="str">
        <f>IFERROR(VLOOKUP(INDEX([3]Validation!$O$11:$R$14, MATCH($R119,[3]Validation!$M$11:$M$14,0),MATCH($Q119,[3]Validation!$O$9:$R$9,0)),[3]Validation!$F$10:$G$25,2,FALSE), "")</f>
        <v/>
      </c>
      <c r="T119" s="226"/>
      <c r="U119" s="226" t="str">
        <f>IFERROR(VLOOKUP(INDEX([3]Validation!$O$20:$R$23, MATCH($S119,[3]Validation!$M$20:$M$23,0),MATCH(K119,[3]Validation!$O$18:$R$18,0)),v.IPCC.risk,2,FALSE), "")</f>
        <v/>
      </c>
      <c r="V119" s="226" t="str">
        <f>IFERROR(VLOOKUP(INDEX([3]Validation!$O$20:$R$23, MATCH($S119,[3]Validation!$M$20:$M$23,0),MATCH(L119,[3]Validation!$O$18:$R$18,0)),v.IPCC.risk,2,FALSE), "")</f>
        <v/>
      </c>
      <c r="W119" s="226" t="str">
        <f>IFERROR(VLOOKUP(INDEX([3]Validation!$O$20:$R$23, MATCH($S119,[3]Validation!$M$20:$M$23,0),MATCH(M119,[3]Validation!$O$18:$R$18,0)),v.IPCC.risk,2,FALSE), "")</f>
        <v/>
      </c>
      <c r="X119" s="226" t="str">
        <f>IFERROR(VLOOKUP(INDEX([3]Validation!$O$20:$R$23, MATCH($S119,[3]Validation!$M$20:$M$23,0),MATCH(N119,[3]Validation!$O$18:$R$18,0)),v.IPCC.risk,2,FALSE), "")</f>
        <v/>
      </c>
      <c r="Y119" s="226" t="str">
        <f>IFERROR(VLOOKUP(INDEX([3]Validation!$O$20:$R$23, MATCH($S119,[3]Validation!$M$20:$M$23,0),MATCH(O119,[3]Validation!$O$18:$R$18,0)),v.IPCC.risk,2,FALSE), "")</f>
        <v/>
      </c>
      <c r="Z119" s="226"/>
      <c r="AA119" s="226"/>
      <c r="AB119" s="226"/>
      <c r="AC119" s="226"/>
      <c r="AD119" s="216"/>
    </row>
    <row r="120" spans="1:30" hidden="1" x14ac:dyDescent="0.25">
      <c r="A120" s="254"/>
      <c r="B120" s="255"/>
      <c r="C120" s="256"/>
      <c r="D120" s="256"/>
      <c r="E120" s="256"/>
      <c r="F120" s="256"/>
      <c r="G120" s="256"/>
      <c r="H120" s="257"/>
      <c r="I120" s="258"/>
      <c r="J120" s="258"/>
      <c r="K120" s="222"/>
      <c r="L120" s="222"/>
      <c r="M120" s="222"/>
      <c r="N120" s="222"/>
      <c r="O120" s="222"/>
      <c r="P120" s="222"/>
      <c r="Q120" s="224"/>
      <c r="R120" s="225"/>
      <c r="S120" s="226" t="str">
        <f>IFERROR(VLOOKUP(INDEX([3]Validation!$O$11:$R$14, MATCH($R120,[3]Validation!$M$11:$M$14,0),MATCH($Q120,[3]Validation!$O$9:$R$9,0)),[3]Validation!$F$10:$G$25,2,FALSE), "")</f>
        <v/>
      </c>
      <c r="T120" s="226"/>
      <c r="U120" s="226" t="str">
        <f>IFERROR(VLOOKUP(INDEX([3]Validation!$O$20:$R$23, MATCH($S120,[3]Validation!$M$20:$M$23,0),MATCH(K120,[3]Validation!$O$18:$R$18,0)),v.IPCC.risk,2,FALSE), "")</f>
        <v/>
      </c>
      <c r="V120" s="226" t="str">
        <f>IFERROR(VLOOKUP(INDEX([3]Validation!$O$20:$R$23, MATCH($S120,[3]Validation!$M$20:$M$23,0),MATCH(L120,[3]Validation!$O$18:$R$18,0)),v.IPCC.risk,2,FALSE), "")</f>
        <v/>
      </c>
      <c r="W120" s="226" t="str">
        <f>IFERROR(VLOOKUP(INDEX([3]Validation!$O$20:$R$23, MATCH($S120,[3]Validation!$M$20:$M$23,0),MATCH(M120,[3]Validation!$O$18:$R$18,0)),v.IPCC.risk,2,FALSE), "")</f>
        <v/>
      </c>
      <c r="X120" s="226" t="str">
        <f>IFERROR(VLOOKUP(INDEX([3]Validation!$O$20:$R$23, MATCH($S120,[3]Validation!$M$20:$M$23,0),MATCH(N120,[3]Validation!$O$18:$R$18,0)),v.IPCC.risk,2,FALSE), "")</f>
        <v/>
      </c>
      <c r="Y120" s="226" t="str">
        <f>IFERROR(VLOOKUP(INDEX([3]Validation!$O$20:$R$23, MATCH($S120,[3]Validation!$M$20:$M$23,0),MATCH(O120,[3]Validation!$O$18:$R$18,0)),v.IPCC.risk,2,FALSE), "")</f>
        <v/>
      </c>
      <c r="Z120" s="226"/>
      <c r="AA120" s="226"/>
      <c r="AB120" s="226"/>
      <c r="AC120" s="226"/>
      <c r="AD120" s="216"/>
    </row>
    <row r="121" spans="1:30" hidden="1" x14ac:dyDescent="0.25">
      <c r="A121" s="254"/>
      <c r="B121" s="255"/>
      <c r="C121" s="256"/>
      <c r="D121" s="256"/>
      <c r="E121" s="256"/>
      <c r="F121" s="256"/>
      <c r="G121" s="256"/>
      <c r="H121" s="257"/>
      <c r="I121" s="258"/>
      <c r="J121" s="258"/>
      <c r="K121" s="222"/>
      <c r="L121" s="222"/>
      <c r="M121" s="222"/>
      <c r="N121" s="222"/>
      <c r="O121" s="222"/>
      <c r="P121" s="222"/>
      <c r="Q121" s="224"/>
      <c r="R121" s="225"/>
      <c r="S121" s="226" t="str">
        <f>IFERROR(VLOOKUP(INDEX([3]Validation!$O$11:$R$14, MATCH($R121,[3]Validation!$M$11:$M$14,0),MATCH($Q121,[3]Validation!$O$9:$R$9,0)),[3]Validation!$F$10:$G$25,2,FALSE), "")</f>
        <v/>
      </c>
      <c r="T121" s="226"/>
      <c r="U121" s="226" t="str">
        <f>IFERROR(VLOOKUP(INDEX([3]Validation!$O$20:$R$23, MATCH($S121,[3]Validation!$M$20:$M$23,0),MATCH(K121,[3]Validation!$O$18:$R$18,0)),v.IPCC.risk,2,FALSE), "")</f>
        <v/>
      </c>
      <c r="V121" s="226" t="str">
        <f>IFERROR(VLOOKUP(INDEX([3]Validation!$O$20:$R$23, MATCH($S121,[3]Validation!$M$20:$M$23,0),MATCH(L121,[3]Validation!$O$18:$R$18,0)),v.IPCC.risk,2,FALSE), "")</f>
        <v/>
      </c>
      <c r="W121" s="226" t="str">
        <f>IFERROR(VLOOKUP(INDEX([3]Validation!$O$20:$R$23, MATCH($S121,[3]Validation!$M$20:$M$23,0),MATCH(M121,[3]Validation!$O$18:$R$18,0)),v.IPCC.risk,2,FALSE), "")</f>
        <v/>
      </c>
      <c r="X121" s="226" t="str">
        <f>IFERROR(VLOOKUP(INDEX([3]Validation!$O$20:$R$23, MATCH($S121,[3]Validation!$M$20:$M$23,0),MATCH(N121,[3]Validation!$O$18:$R$18,0)),v.IPCC.risk,2,FALSE), "")</f>
        <v/>
      </c>
      <c r="Y121" s="226" t="str">
        <f>IFERROR(VLOOKUP(INDEX([3]Validation!$O$20:$R$23, MATCH($S121,[3]Validation!$M$20:$M$23,0),MATCH(O121,[3]Validation!$O$18:$R$18,0)),v.IPCC.risk,2,FALSE), "")</f>
        <v/>
      </c>
      <c r="Z121" s="226"/>
      <c r="AA121" s="226"/>
      <c r="AB121" s="226"/>
      <c r="AC121" s="226"/>
      <c r="AD121" s="216"/>
    </row>
    <row r="122" spans="1:30" hidden="1" x14ac:dyDescent="0.25">
      <c r="A122" s="254"/>
      <c r="B122" s="255"/>
      <c r="C122" s="256"/>
      <c r="D122" s="256"/>
      <c r="E122" s="256"/>
      <c r="F122" s="256"/>
      <c r="G122" s="256"/>
      <c r="H122" s="257"/>
      <c r="I122" s="258"/>
      <c r="J122" s="258"/>
      <c r="K122" s="222"/>
      <c r="L122" s="222"/>
      <c r="M122" s="222"/>
      <c r="N122" s="222"/>
      <c r="O122" s="222"/>
      <c r="P122" s="222"/>
      <c r="Q122" s="224"/>
      <c r="R122" s="225"/>
      <c r="S122" s="226" t="str">
        <f>IFERROR(VLOOKUP(INDEX([3]Validation!$O$11:$R$14, MATCH($R122,[3]Validation!$M$11:$M$14,0),MATCH($Q122,[3]Validation!$O$9:$R$9,0)),[3]Validation!$F$10:$G$25,2,FALSE), "")</f>
        <v/>
      </c>
      <c r="T122" s="226"/>
      <c r="U122" s="226" t="str">
        <f>IFERROR(VLOOKUP(INDEX([3]Validation!$O$20:$R$23, MATCH($S122,[3]Validation!$M$20:$M$23,0),MATCH(K122,[3]Validation!$O$18:$R$18,0)),v.IPCC.risk,2,FALSE), "")</f>
        <v/>
      </c>
      <c r="V122" s="226" t="str">
        <f>IFERROR(VLOOKUP(INDEX([3]Validation!$O$20:$R$23, MATCH($S122,[3]Validation!$M$20:$M$23,0),MATCH(L122,[3]Validation!$O$18:$R$18,0)),v.IPCC.risk,2,FALSE), "")</f>
        <v/>
      </c>
      <c r="W122" s="226" t="str">
        <f>IFERROR(VLOOKUP(INDEX([3]Validation!$O$20:$R$23, MATCH($S122,[3]Validation!$M$20:$M$23,0),MATCH(M122,[3]Validation!$O$18:$R$18,0)),v.IPCC.risk,2,FALSE), "")</f>
        <v/>
      </c>
      <c r="X122" s="226" t="str">
        <f>IFERROR(VLOOKUP(INDEX([3]Validation!$O$20:$R$23, MATCH($S122,[3]Validation!$M$20:$M$23,0),MATCH(N122,[3]Validation!$O$18:$R$18,0)),v.IPCC.risk,2,FALSE), "")</f>
        <v/>
      </c>
      <c r="Y122" s="226" t="str">
        <f>IFERROR(VLOOKUP(INDEX([3]Validation!$O$20:$R$23, MATCH($S122,[3]Validation!$M$20:$M$23,0),MATCH(O122,[3]Validation!$O$18:$R$18,0)),v.IPCC.risk,2,FALSE), "")</f>
        <v/>
      </c>
      <c r="Z122" s="226"/>
      <c r="AA122" s="226"/>
      <c r="AB122" s="226"/>
      <c r="AC122" s="226"/>
      <c r="AD122" s="216"/>
    </row>
    <row r="123" spans="1:30" hidden="1" x14ac:dyDescent="0.25">
      <c r="A123" s="254"/>
      <c r="B123" s="255"/>
      <c r="C123" s="256"/>
      <c r="D123" s="256"/>
      <c r="E123" s="256"/>
      <c r="F123" s="256"/>
      <c r="G123" s="256"/>
      <c r="H123" s="257"/>
      <c r="I123" s="258"/>
      <c r="J123" s="258"/>
      <c r="K123" s="222"/>
      <c r="L123" s="222"/>
      <c r="M123" s="222"/>
      <c r="N123" s="222"/>
      <c r="O123" s="222"/>
      <c r="P123" s="222"/>
      <c r="Q123" s="224"/>
      <c r="R123" s="225"/>
      <c r="S123" s="226" t="str">
        <f>IFERROR(VLOOKUP(INDEX([3]Validation!$O$11:$R$14, MATCH($R123,[3]Validation!$M$11:$M$14,0),MATCH($Q123,[3]Validation!$O$9:$R$9,0)),[3]Validation!$F$10:$G$25,2,FALSE), "")</f>
        <v/>
      </c>
      <c r="T123" s="226"/>
      <c r="U123" s="226" t="str">
        <f>IFERROR(VLOOKUP(INDEX([3]Validation!$O$20:$R$23, MATCH($S123,[3]Validation!$M$20:$M$23,0),MATCH(K123,[3]Validation!$O$18:$R$18,0)),v.IPCC.risk,2,FALSE), "")</f>
        <v/>
      </c>
      <c r="V123" s="226" t="str">
        <f>IFERROR(VLOOKUP(INDEX([3]Validation!$O$20:$R$23, MATCH($S123,[3]Validation!$M$20:$M$23,0),MATCH(L123,[3]Validation!$O$18:$R$18,0)),v.IPCC.risk,2,FALSE), "")</f>
        <v/>
      </c>
      <c r="W123" s="226" t="str">
        <f>IFERROR(VLOOKUP(INDEX([3]Validation!$O$20:$R$23, MATCH($S123,[3]Validation!$M$20:$M$23,0),MATCH(M123,[3]Validation!$O$18:$R$18,0)),v.IPCC.risk,2,FALSE), "")</f>
        <v/>
      </c>
      <c r="X123" s="226" t="str">
        <f>IFERROR(VLOOKUP(INDEX([3]Validation!$O$20:$R$23, MATCH($S123,[3]Validation!$M$20:$M$23,0),MATCH(N123,[3]Validation!$O$18:$R$18,0)),v.IPCC.risk,2,FALSE), "")</f>
        <v/>
      </c>
      <c r="Y123" s="226" t="str">
        <f>IFERROR(VLOOKUP(INDEX([3]Validation!$O$20:$R$23, MATCH($S123,[3]Validation!$M$20:$M$23,0),MATCH(O123,[3]Validation!$O$18:$R$18,0)),v.IPCC.risk,2,FALSE), "")</f>
        <v/>
      </c>
      <c r="Z123" s="226"/>
      <c r="AA123" s="226"/>
      <c r="AB123" s="226"/>
      <c r="AC123" s="226"/>
      <c r="AD123" s="216"/>
    </row>
    <row r="124" spans="1:30" hidden="1" x14ac:dyDescent="0.25">
      <c r="A124" s="254"/>
      <c r="B124" s="255"/>
      <c r="C124" s="256"/>
      <c r="D124" s="256"/>
      <c r="E124" s="256"/>
      <c r="F124" s="256"/>
      <c r="G124" s="256"/>
      <c r="H124" s="257"/>
      <c r="I124" s="258"/>
      <c r="J124" s="258"/>
      <c r="K124" s="222"/>
      <c r="L124" s="222"/>
      <c r="M124" s="222"/>
      <c r="N124" s="222"/>
      <c r="O124" s="222"/>
      <c r="P124" s="222"/>
      <c r="Q124" s="224"/>
      <c r="R124" s="225"/>
      <c r="S124" s="226" t="str">
        <f>IFERROR(VLOOKUP(INDEX([3]Validation!$O$11:$R$14, MATCH($R124,[3]Validation!$M$11:$M$14,0),MATCH($Q124,[3]Validation!$O$9:$R$9,0)),[3]Validation!$F$10:$G$25,2,FALSE), "")</f>
        <v/>
      </c>
      <c r="T124" s="226"/>
      <c r="U124" s="226" t="str">
        <f>IFERROR(VLOOKUP(INDEX([3]Validation!$O$20:$R$23, MATCH($S124,[3]Validation!$M$20:$M$23,0),MATCH(K124,[3]Validation!$O$18:$R$18,0)),v.IPCC.risk,2,FALSE), "")</f>
        <v/>
      </c>
      <c r="V124" s="226" t="str">
        <f>IFERROR(VLOOKUP(INDEX([3]Validation!$O$20:$R$23, MATCH($S124,[3]Validation!$M$20:$M$23,0),MATCH(L124,[3]Validation!$O$18:$R$18,0)),v.IPCC.risk,2,FALSE), "")</f>
        <v/>
      </c>
      <c r="W124" s="226" t="str">
        <f>IFERROR(VLOOKUP(INDEX([3]Validation!$O$20:$R$23, MATCH($S124,[3]Validation!$M$20:$M$23,0),MATCH(M124,[3]Validation!$O$18:$R$18,0)),v.IPCC.risk,2,FALSE), "")</f>
        <v/>
      </c>
      <c r="X124" s="226" t="str">
        <f>IFERROR(VLOOKUP(INDEX([3]Validation!$O$20:$R$23, MATCH($S124,[3]Validation!$M$20:$M$23,0),MATCH(N124,[3]Validation!$O$18:$R$18,0)),v.IPCC.risk,2,FALSE), "")</f>
        <v/>
      </c>
      <c r="Y124" s="226" t="str">
        <f>IFERROR(VLOOKUP(INDEX([3]Validation!$O$20:$R$23, MATCH($S124,[3]Validation!$M$20:$M$23,0),MATCH(O124,[3]Validation!$O$18:$R$18,0)),v.IPCC.risk,2,FALSE), "")</f>
        <v/>
      </c>
      <c r="Z124" s="226"/>
      <c r="AA124" s="226"/>
      <c r="AB124" s="226"/>
      <c r="AC124" s="226"/>
      <c r="AD124" s="216"/>
    </row>
    <row r="125" spans="1:30" hidden="1" x14ac:dyDescent="0.25">
      <c r="A125" s="254"/>
      <c r="B125" s="255"/>
      <c r="C125" s="256"/>
      <c r="D125" s="256"/>
      <c r="E125" s="256"/>
      <c r="F125" s="256"/>
      <c r="G125" s="256"/>
      <c r="H125" s="257"/>
      <c r="I125" s="258"/>
      <c r="J125" s="258"/>
      <c r="K125" s="222"/>
      <c r="L125" s="222"/>
      <c r="M125" s="222"/>
      <c r="N125" s="222"/>
      <c r="O125" s="222"/>
      <c r="P125" s="222"/>
      <c r="Q125" s="224"/>
      <c r="R125" s="225"/>
      <c r="S125" s="226" t="str">
        <f>IFERROR(VLOOKUP(INDEX([3]Validation!$O$11:$R$14, MATCH($R125,[3]Validation!$M$11:$M$14,0),MATCH($Q125,[3]Validation!$O$9:$R$9,0)),[3]Validation!$F$10:$G$25,2,FALSE), "")</f>
        <v/>
      </c>
      <c r="T125" s="226"/>
      <c r="U125" s="226" t="str">
        <f>IFERROR(VLOOKUP(INDEX([3]Validation!$O$20:$R$23, MATCH($S125,[3]Validation!$M$20:$M$23,0),MATCH(K125,[3]Validation!$O$18:$R$18,0)),v.IPCC.risk,2,FALSE), "")</f>
        <v/>
      </c>
      <c r="V125" s="226" t="str">
        <f>IFERROR(VLOOKUP(INDEX([3]Validation!$O$20:$R$23, MATCH($S125,[3]Validation!$M$20:$M$23,0),MATCH(L125,[3]Validation!$O$18:$R$18,0)),v.IPCC.risk,2,FALSE), "")</f>
        <v/>
      </c>
      <c r="W125" s="226" t="str">
        <f>IFERROR(VLOOKUP(INDEX([3]Validation!$O$20:$R$23, MATCH($S125,[3]Validation!$M$20:$M$23,0),MATCH(M125,[3]Validation!$O$18:$R$18,0)),v.IPCC.risk,2,FALSE), "")</f>
        <v/>
      </c>
      <c r="X125" s="226" t="str">
        <f>IFERROR(VLOOKUP(INDEX([3]Validation!$O$20:$R$23, MATCH($S125,[3]Validation!$M$20:$M$23,0),MATCH(N125,[3]Validation!$O$18:$R$18,0)),v.IPCC.risk,2,FALSE), "")</f>
        <v/>
      </c>
      <c r="Y125" s="226" t="str">
        <f>IFERROR(VLOOKUP(INDEX([3]Validation!$O$20:$R$23, MATCH($S125,[3]Validation!$M$20:$M$23,0),MATCH(O125,[3]Validation!$O$18:$R$18,0)),v.IPCC.risk,2,FALSE), "")</f>
        <v/>
      </c>
      <c r="Z125" s="226"/>
      <c r="AA125" s="226"/>
      <c r="AB125" s="226"/>
      <c r="AC125" s="226"/>
      <c r="AD125" s="216"/>
    </row>
    <row r="126" spans="1:30" hidden="1" x14ac:dyDescent="0.25">
      <c r="A126" s="254"/>
      <c r="B126" s="255"/>
      <c r="C126" s="256"/>
      <c r="D126" s="256"/>
      <c r="E126" s="256"/>
      <c r="F126" s="256"/>
      <c r="G126" s="256"/>
      <c r="H126" s="257"/>
      <c r="I126" s="258"/>
      <c r="J126" s="258"/>
      <c r="K126" s="222"/>
      <c r="L126" s="222"/>
      <c r="M126" s="222"/>
      <c r="N126" s="222"/>
      <c r="O126" s="222"/>
      <c r="P126" s="222"/>
      <c r="Q126" s="224"/>
      <c r="R126" s="225"/>
      <c r="S126" s="226" t="str">
        <f>IFERROR(VLOOKUP(INDEX([3]Validation!$O$11:$R$14, MATCH($R126,[3]Validation!$M$11:$M$14,0),MATCH($Q126,[3]Validation!$O$9:$R$9,0)),[3]Validation!$F$10:$G$25,2,FALSE), "")</f>
        <v/>
      </c>
      <c r="T126" s="226"/>
      <c r="U126" s="226" t="str">
        <f>IFERROR(VLOOKUP(INDEX([3]Validation!$O$20:$R$23, MATCH($S126,[3]Validation!$M$20:$M$23,0),MATCH(K126,[3]Validation!$O$18:$R$18,0)),v.IPCC.risk,2,FALSE), "")</f>
        <v/>
      </c>
      <c r="V126" s="226" t="str">
        <f>IFERROR(VLOOKUP(INDEX([3]Validation!$O$20:$R$23, MATCH($S126,[3]Validation!$M$20:$M$23,0),MATCH(L126,[3]Validation!$O$18:$R$18,0)),v.IPCC.risk,2,FALSE), "")</f>
        <v/>
      </c>
      <c r="W126" s="226" t="str">
        <f>IFERROR(VLOOKUP(INDEX([3]Validation!$O$20:$R$23, MATCH($S126,[3]Validation!$M$20:$M$23,0),MATCH(M126,[3]Validation!$O$18:$R$18,0)),v.IPCC.risk,2,FALSE), "")</f>
        <v/>
      </c>
      <c r="X126" s="226" t="str">
        <f>IFERROR(VLOOKUP(INDEX([3]Validation!$O$20:$R$23, MATCH($S126,[3]Validation!$M$20:$M$23,0),MATCH(N126,[3]Validation!$O$18:$R$18,0)),v.IPCC.risk,2,FALSE), "")</f>
        <v/>
      </c>
      <c r="Y126" s="226" t="str">
        <f>IFERROR(VLOOKUP(INDEX([3]Validation!$O$20:$R$23, MATCH($S126,[3]Validation!$M$20:$M$23,0),MATCH(O126,[3]Validation!$O$18:$R$18,0)),v.IPCC.risk,2,FALSE), "")</f>
        <v/>
      </c>
      <c r="Z126" s="226"/>
      <c r="AA126" s="226"/>
      <c r="AB126" s="226"/>
      <c r="AC126" s="226"/>
      <c r="AD126" s="216"/>
    </row>
    <row r="127" spans="1:30" hidden="1" x14ac:dyDescent="0.25">
      <c r="A127" s="254"/>
      <c r="B127" s="255"/>
      <c r="C127" s="256"/>
      <c r="D127" s="256"/>
      <c r="E127" s="256"/>
      <c r="F127" s="256"/>
      <c r="G127" s="256"/>
      <c r="H127" s="257"/>
      <c r="I127" s="258"/>
      <c r="J127" s="258"/>
      <c r="K127" s="222"/>
      <c r="L127" s="222"/>
      <c r="M127" s="222"/>
      <c r="N127" s="222"/>
      <c r="O127" s="222"/>
      <c r="P127" s="222"/>
      <c r="Q127" s="224"/>
      <c r="R127" s="225"/>
      <c r="S127" s="226" t="str">
        <f>IFERROR(VLOOKUP(INDEX([3]Validation!$O$11:$R$14, MATCH($R127,[3]Validation!$M$11:$M$14,0),MATCH($Q127,[3]Validation!$O$9:$R$9,0)),[3]Validation!$F$10:$G$25,2,FALSE), "")</f>
        <v/>
      </c>
      <c r="T127" s="226"/>
      <c r="U127" s="226" t="str">
        <f>IFERROR(VLOOKUP(INDEX([3]Validation!$O$20:$R$23, MATCH($S127,[3]Validation!$M$20:$M$23,0),MATCH(K127,[3]Validation!$O$18:$R$18,0)),v.IPCC.risk,2,FALSE), "")</f>
        <v/>
      </c>
      <c r="V127" s="226" t="str">
        <f>IFERROR(VLOOKUP(INDEX([3]Validation!$O$20:$R$23, MATCH($S127,[3]Validation!$M$20:$M$23,0),MATCH(L127,[3]Validation!$O$18:$R$18,0)),v.IPCC.risk,2,FALSE), "")</f>
        <v/>
      </c>
      <c r="W127" s="226" t="str">
        <f>IFERROR(VLOOKUP(INDEX([3]Validation!$O$20:$R$23, MATCH($S127,[3]Validation!$M$20:$M$23,0),MATCH(M127,[3]Validation!$O$18:$R$18,0)),v.IPCC.risk,2,FALSE), "")</f>
        <v/>
      </c>
      <c r="X127" s="226" t="str">
        <f>IFERROR(VLOOKUP(INDEX([3]Validation!$O$20:$R$23, MATCH($S127,[3]Validation!$M$20:$M$23,0),MATCH(N127,[3]Validation!$O$18:$R$18,0)),v.IPCC.risk,2,FALSE), "")</f>
        <v/>
      </c>
      <c r="Y127" s="226" t="str">
        <f>IFERROR(VLOOKUP(INDEX([3]Validation!$O$20:$R$23, MATCH($S127,[3]Validation!$M$20:$M$23,0),MATCH(O127,[3]Validation!$O$18:$R$18,0)),v.IPCC.risk,2,FALSE), "")</f>
        <v/>
      </c>
      <c r="Z127" s="226"/>
      <c r="AA127" s="226"/>
      <c r="AB127" s="226"/>
      <c r="AC127" s="226"/>
      <c r="AD127" s="216"/>
    </row>
    <row r="128" spans="1:30" hidden="1" x14ac:dyDescent="0.25">
      <c r="A128" s="254"/>
      <c r="B128" s="255"/>
      <c r="C128" s="256"/>
      <c r="D128" s="256"/>
      <c r="E128" s="256"/>
      <c r="F128" s="256"/>
      <c r="G128" s="256"/>
      <c r="H128" s="257"/>
      <c r="I128" s="258"/>
      <c r="J128" s="258"/>
      <c r="K128" s="222"/>
      <c r="L128" s="222"/>
      <c r="M128" s="222"/>
      <c r="N128" s="222"/>
      <c r="O128" s="222"/>
      <c r="P128" s="222"/>
      <c r="Q128" s="224"/>
      <c r="R128" s="225"/>
      <c r="S128" s="226" t="str">
        <f>IFERROR(VLOOKUP(INDEX([3]Validation!$O$11:$R$14, MATCH($R128,[3]Validation!$M$11:$M$14,0),MATCH($Q128,[3]Validation!$O$9:$R$9,0)),[3]Validation!$F$10:$G$25,2,FALSE), "")</f>
        <v/>
      </c>
      <c r="T128" s="226"/>
      <c r="U128" s="226" t="str">
        <f>IFERROR(VLOOKUP(INDEX([3]Validation!$O$20:$R$23, MATCH($S128,[3]Validation!$M$20:$M$23,0),MATCH(K128,[3]Validation!$O$18:$R$18,0)),v.IPCC.risk,2,FALSE), "")</f>
        <v/>
      </c>
      <c r="V128" s="226" t="str">
        <f>IFERROR(VLOOKUP(INDEX([3]Validation!$O$20:$R$23, MATCH($S128,[3]Validation!$M$20:$M$23,0),MATCH(L128,[3]Validation!$O$18:$R$18,0)),v.IPCC.risk,2,FALSE), "")</f>
        <v/>
      </c>
      <c r="W128" s="226" t="str">
        <f>IFERROR(VLOOKUP(INDEX([3]Validation!$O$20:$R$23, MATCH($S128,[3]Validation!$M$20:$M$23,0),MATCH(M128,[3]Validation!$O$18:$R$18,0)),v.IPCC.risk,2,FALSE), "")</f>
        <v/>
      </c>
      <c r="X128" s="226" t="str">
        <f>IFERROR(VLOOKUP(INDEX([3]Validation!$O$20:$R$23, MATCH($S128,[3]Validation!$M$20:$M$23,0),MATCH(N128,[3]Validation!$O$18:$R$18,0)),v.IPCC.risk,2,FALSE), "")</f>
        <v/>
      </c>
      <c r="Y128" s="226" t="str">
        <f>IFERROR(VLOOKUP(INDEX([3]Validation!$O$20:$R$23, MATCH($S128,[3]Validation!$M$20:$M$23,0),MATCH(O128,[3]Validation!$O$18:$R$18,0)),v.IPCC.risk,2,FALSE), "")</f>
        <v/>
      </c>
      <c r="Z128" s="226"/>
      <c r="AA128" s="226"/>
      <c r="AB128" s="226"/>
      <c r="AC128" s="226"/>
      <c r="AD128" s="216"/>
    </row>
    <row r="129" spans="1:30" hidden="1" x14ac:dyDescent="0.25">
      <c r="A129" s="254"/>
      <c r="B129" s="255"/>
      <c r="C129" s="256"/>
      <c r="D129" s="256"/>
      <c r="E129" s="256"/>
      <c r="F129" s="256"/>
      <c r="G129" s="256"/>
      <c r="H129" s="257"/>
      <c r="I129" s="258"/>
      <c r="J129" s="258"/>
      <c r="K129" s="222"/>
      <c r="L129" s="222"/>
      <c r="M129" s="222"/>
      <c r="N129" s="222"/>
      <c r="O129" s="222"/>
      <c r="P129" s="222"/>
      <c r="Q129" s="224"/>
      <c r="R129" s="225"/>
      <c r="S129" s="226" t="str">
        <f>IFERROR(VLOOKUP(INDEX([3]Validation!$O$11:$R$14, MATCH($R129,[3]Validation!$M$11:$M$14,0),MATCH($Q129,[3]Validation!$O$9:$R$9,0)),[3]Validation!$F$10:$G$25,2,FALSE), "")</f>
        <v/>
      </c>
      <c r="T129" s="226"/>
      <c r="U129" s="226" t="str">
        <f>IFERROR(VLOOKUP(INDEX([3]Validation!$O$20:$R$23, MATCH($S129,[3]Validation!$M$20:$M$23,0),MATCH(K129,[3]Validation!$O$18:$R$18,0)),v.IPCC.risk,2,FALSE), "")</f>
        <v/>
      </c>
      <c r="V129" s="226" t="str">
        <f>IFERROR(VLOOKUP(INDEX([3]Validation!$O$20:$R$23, MATCH($S129,[3]Validation!$M$20:$M$23,0),MATCH(L129,[3]Validation!$O$18:$R$18,0)),v.IPCC.risk,2,FALSE), "")</f>
        <v/>
      </c>
      <c r="W129" s="226" t="str">
        <f>IFERROR(VLOOKUP(INDEX([3]Validation!$O$20:$R$23, MATCH($S129,[3]Validation!$M$20:$M$23,0),MATCH(M129,[3]Validation!$O$18:$R$18,0)),v.IPCC.risk,2,FALSE), "")</f>
        <v/>
      </c>
      <c r="X129" s="226" t="str">
        <f>IFERROR(VLOOKUP(INDEX([3]Validation!$O$20:$R$23, MATCH($S129,[3]Validation!$M$20:$M$23,0),MATCH(N129,[3]Validation!$O$18:$R$18,0)),v.IPCC.risk,2,FALSE), "")</f>
        <v/>
      </c>
      <c r="Y129" s="226" t="str">
        <f>IFERROR(VLOOKUP(INDEX([3]Validation!$O$20:$R$23, MATCH($S129,[3]Validation!$M$20:$M$23,0),MATCH(O129,[3]Validation!$O$18:$R$18,0)),v.IPCC.risk,2,FALSE), "")</f>
        <v/>
      </c>
      <c r="Z129" s="226"/>
      <c r="AA129" s="226"/>
      <c r="AB129" s="226"/>
      <c r="AC129" s="226"/>
      <c r="AD129" s="216"/>
    </row>
    <row r="130" spans="1:30" hidden="1" x14ac:dyDescent="0.25">
      <c r="A130" s="254"/>
      <c r="B130" s="255"/>
      <c r="C130" s="256"/>
      <c r="D130" s="256"/>
      <c r="E130" s="256"/>
      <c r="F130" s="256"/>
      <c r="G130" s="256"/>
      <c r="H130" s="257"/>
      <c r="I130" s="258"/>
      <c r="J130" s="258"/>
      <c r="K130" s="222"/>
      <c r="L130" s="222"/>
      <c r="M130" s="222"/>
      <c r="N130" s="222"/>
      <c r="O130" s="222"/>
      <c r="P130" s="222"/>
      <c r="Q130" s="224"/>
      <c r="R130" s="225"/>
      <c r="S130" s="226" t="str">
        <f>IFERROR(VLOOKUP(INDEX([3]Validation!$O$11:$R$14, MATCH($R130,[3]Validation!$M$11:$M$14,0),MATCH($Q130,[3]Validation!$O$9:$R$9,0)),[3]Validation!$F$10:$G$25,2,FALSE), "")</f>
        <v/>
      </c>
      <c r="T130" s="226"/>
      <c r="U130" s="226" t="str">
        <f>IFERROR(VLOOKUP(INDEX([3]Validation!$O$20:$R$23, MATCH($S130,[3]Validation!$M$20:$M$23,0),MATCH(K130,[3]Validation!$O$18:$R$18,0)),v.IPCC.risk,2,FALSE), "")</f>
        <v/>
      </c>
      <c r="V130" s="226" t="str">
        <f>IFERROR(VLOOKUP(INDEX([3]Validation!$O$20:$R$23, MATCH($S130,[3]Validation!$M$20:$M$23,0),MATCH(L130,[3]Validation!$O$18:$R$18,0)),v.IPCC.risk,2,FALSE), "")</f>
        <v/>
      </c>
      <c r="W130" s="226" t="str">
        <f>IFERROR(VLOOKUP(INDEX([3]Validation!$O$20:$R$23, MATCH($S130,[3]Validation!$M$20:$M$23,0),MATCH(M130,[3]Validation!$O$18:$R$18,0)),v.IPCC.risk,2,FALSE), "")</f>
        <v/>
      </c>
      <c r="X130" s="226" t="str">
        <f>IFERROR(VLOOKUP(INDEX([3]Validation!$O$20:$R$23, MATCH($S130,[3]Validation!$M$20:$M$23,0),MATCH(N130,[3]Validation!$O$18:$R$18,0)),v.IPCC.risk,2,FALSE), "")</f>
        <v/>
      </c>
      <c r="Y130" s="226" t="str">
        <f>IFERROR(VLOOKUP(INDEX([3]Validation!$O$20:$R$23, MATCH($S130,[3]Validation!$M$20:$M$23,0),MATCH(O130,[3]Validation!$O$18:$R$18,0)),v.IPCC.risk,2,FALSE), "")</f>
        <v/>
      </c>
      <c r="Z130" s="226"/>
      <c r="AA130" s="226"/>
      <c r="AB130" s="226"/>
      <c r="AC130" s="226"/>
      <c r="AD130" s="216"/>
    </row>
    <row r="131" spans="1:30" hidden="1" x14ac:dyDescent="0.25">
      <c r="A131" s="254"/>
      <c r="B131" s="255"/>
      <c r="C131" s="256"/>
      <c r="D131" s="256"/>
      <c r="E131" s="256"/>
      <c r="F131" s="256"/>
      <c r="G131" s="256"/>
      <c r="H131" s="257"/>
      <c r="I131" s="258"/>
      <c r="J131" s="258"/>
      <c r="K131" s="222"/>
      <c r="L131" s="222"/>
      <c r="M131" s="222"/>
      <c r="N131" s="222"/>
      <c r="O131" s="222"/>
      <c r="P131" s="222"/>
      <c r="Q131" s="224"/>
      <c r="R131" s="225"/>
      <c r="S131" s="226" t="str">
        <f>IFERROR(VLOOKUP(INDEX([3]Validation!$O$11:$R$14, MATCH($R131,[3]Validation!$M$11:$M$14,0),MATCH($Q131,[3]Validation!$O$9:$R$9,0)),[3]Validation!$F$10:$G$25,2,FALSE), "")</f>
        <v/>
      </c>
      <c r="T131" s="226"/>
      <c r="U131" s="226" t="str">
        <f>IFERROR(VLOOKUP(INDEX([3]Validation!$O$20:$R$23, MATCH($S131,[3]Validation!$M$20:$M$23,0),MATCH(K131,[3]Validation!$O$18:$R$18,0)),v.IPCC.risk,2,FALSE), "")</f>
        <v/>
      </c>
      <c r="V131" s="226" t="str">
        <f>IFERROR(VLOOKUP(INDEX([3]Validation!$O$20:$R$23, MATCH($S131,[3]Validation!$M$20:$M$23,0),MATCH(L131,[3]Validation!$O$18:$R$18,0)),v.IPCC.risk,2,FALSE), "")</f>
        <v/>
      </c>
      <c r="W131" s="226" t="str">
        <f>IFERROR(VLOOKUP(INDEX([3]Validation!$O$20:$R$23, MATCH($S131,[3]Validation!$M$20:$M$23,0),MATCH(M131,[3]Validation!$O$18:$R$18,0)),v.IPCC.risk,2,FALSE), "")</f>
        <v/>
      </c>
      <c r="X131" s="226" t="str">
        <f>IFERROR(VLOOKUP(INDEX([3]Validation!$O$20:$R$23, MATCH($S131,[3]Validation!$M$20:$M$23,0),MATCH(N131,[3]Validation!$O$18:$R$18,0)),v.IPCC.risk,2,FALSE), "")</f>
        <v/>
      </c>
      <c r="Y131" s="226" t="str">
        <f>IFERROR(VLOOKUP(INDEX([3]Validation!$O$20:$R$23, MATCH($S131,[3]Validation!$M$20:$M$23,0),MATCH(O131,[3]Validation!$O$18:$R$18,0)),v.IPCC.risk,2,FALSE), "")</f>
        <v/>
      </c>
      <c r="Z131" s="226"/>
      <c r="AA131" s="226"/>
      <c r="AB131" s="226"/>
      <c r="AC131" s="226"/>
      <c r="AD131" s="216"/>
    </row>
    <row r="132" spans="1:30" hidden="1" x14ac:dyDescent="0.25">
      <c r="A132" s="254"/>
      <c r="B132" s="255"/>
      <c r="C132" s="256"/>
      <c r="D132" s="256"/>
      <c r="E132" s="256"/>
      <c r="F132" s="256"/>
      <c r="G132" s="256"/>
      <c r="H132" s="257"/>
      <c r="I132" s="258"/>
      <c r="J132" s="258"/>
      <c r="K132" s="222"/>
      <c r="L132" s="222"/>
      <c r="M132" s="222"/>
      <c r="N132" s="222"/>
      <c r="O132" s="222"/>
      <c r="P132" s="222"/>
      <c r="Q132" s="224"/>
      <c r="R132" s="225"/>
      <c r="S132" s="226" t="str">
        <f>IFERROR(VLOOKUP(INDEX([3]Validation!$O$11:$R$14, MATCH($R132,[3]Validation!$M$11:$M$14,0),MATCH($Q132,[3]Validation!$O$9:$R$9,0)),[3]Validation!$F$10:$G$25,2,FALSE), "")</f>
        <v/>
      </c>
      <c r="T132" s="226"/>
      <c r="U132" s="226" t="str">
        <f>IFERROR(VLOOKUP(INDEX([3]Validation!$O$20:$R$23, MATCH($S132,[3]Validation!$M$20:$M$23,0),MATCH(K132,[3]Validation!$O$18:$R$18,0)),v.IPCC.risk,2,FALSE), "")</f>
        <v/>
      </c>
      <c r="V132" s="226" t="str">
        <f>IFERROR(VLOOKUP(INDEX([3]Validation!$O$20:$R$23, MATCH($S132,[3]Validation!$M$20:$M$23,0),MATCH(L132,[3]Validation!$O$18:$R$18,0)),v.IPCC.risk,2,FALSE), "")</f>
        <v/>
      </c>
      <c r="W132" s="226" t="str">
        <f>IFERROR(VLOOKUP(INDEX([3]Validation!$O$20:$R$23, MATCH($S132,[3]Validation!$M$20:$M$23,0),MATCH(M132,[3]Validation!$O$18:$R$18,0)),v.IPCC.risk,2,FALSE), "")</f>
        <v/>
      </c>
      <c r="X132" s="226" t="str">
        <f>IFERROR(VLOOKUP(INDEX([3]Validation!$O$20:$R$23, MATCH($S132,[3]Validation!$M$20:$M$23,0),MATCH(N132,[3]Validation!$O$18:$R$18,0)),v.IPCC.risk,2,FALSE), "")</f>
        <v/>
      </c>
      <c r="Y132" s="226" t="str">
        <f>IFERROR(VLOOKUP(INDEX([3]Validation!$O$20:$R$23, MATCH($S132,[3]Validation!$M$20:$M$23,0),MATCH(O132,[3]Validation!$O$18:$R$18,0)),v.IPCC.risk,2,FALSE), "")</f>
        <v/>
      </c>
      <c r="Z132" s="226"/>
      <c r="AA132" s="226"/>
      <c r="AB132" s="226"/>
      <c r="AC132" s="226"/>
      <c r="AD132" s="216"/>
    </row>
    <row r="133" spans="1:30" hidden="1" x14ac:dyDescent="0.25">
      <c r="A133" s="254"/>
      <c r="B133" s="255"/>
      <c r="C133" s="256"/>
      <c r="D133" s="256"/>
      <c r="E133" s="256"/>
      <c r="F133" s="256"/>
      <c r="G133" s="256"/>
      <c r="H133" s="257"/>
      <c r="I133" s="258"/>
      <c r="J133" s="258"/>
      <c r="K133" s="222"/>
      <c r="L133" s="222"/>
      <c r="M133" s="222"/>
      <c r="N133" s="222"/>
      <c r="O133" s="222"/>
      <c r="P133" s="222"/>
      <c r="Q133" s="224"/>
      <c r="R133" s="225"/>
      <c r="S133" s="226" t="str">
        <f>IFERROR(VLOOKUP(INDEX([3]Validation!$O$11:$R$14, MATCH($R133,[3]Validation!$M$11:$M$14,0),MATCH($Q133,[3]Validation!$O$9:$R$9,0)),[3]Validation!$F$10:$G$25,2,FALSE), "")</f>
        <v/>
      </c>
      <c r="T133" s="226"/>
      <c r="U133" s="226" t="str">
        <f>IFERROR(VLOOKUP(INDEX([3]Validation!$O$20:$R$23, MATCH($S133,[3]Validation!$M$20:$M$23,0),MATCH(K133,[3]Validation!$O$18:$R$18,0)),v.IPCC.risk,2,FALSE), "")</f>
        <v/>
      </c>
      <c r="V133" s="226" t="str">
        <f>IFERROR(VLOOKUP(INDEX([3]Validation!$O$20:$R$23, MATCH($S133,[3]Validation!$M$20:$M$23,0),MATCH(L133,[3]Validation!$O$18:$R$18,0)),v.IPCC.risk,2,FALSE), "")</f>
        <v/>
      </c>
      <c r="W133" s="226" t="str">
        <f>IFERROR(VLOOKUP(INDEX([3]Validation!$O$20:$R$23, MATCH($S133,[3]Validation!$M$20:$M$23,0),MATCH(M133,[3]Validation!$O$18:$R$18,0)),v.IPCC.risk,2,FALSE), "")</f>
        <v/>
      </c>
      <c r="X133" s="226" t="str">
        <f>IFERROR(VLOOKUP(INDEX([3]Validation!$O$20:$R$23, MATCH($S133,[3]Validation!$M$20:$M$23,0),MATCH(N133,[3]Validation!$O$18:$R$18,0)),v.IPCC.risk,2,FALSE), "")</f>
        <v/>
      </c>
      <c r="Y133" s="226" t="str">
        <f>IFERROR(VLOOKUP(INDEX([3]Validation!$O$20:$R$23, MATCH($S133,[3]Validation!$M$20:$M$23,0),MATCH(O133,[3]Validation!$O$18:$R$18,0)),v.IPCC.risk,2,FALSE), "")</f>
        <v/>
      </c>
      <c r="Z133" s="226"/>
      <c r="AA133" s="226"/>
      <c r="AB133" s="226"/>
      <c r="AC133" s="226"/>
      <c r="AD133" s="216"/>
    </row>
    <row r="134" spans="1:30" hidden="1" x14ac:dyDescent="0.25">
      <c r="A134" s="254"/>
      <c r="B134" s="255"/>
      <c r="C134" s="256"/>
      <c r="D134" s="256"/>
      <c r="E134" s="256"/>
      <c r="F134" s="256"/>
      <c r="G134" s="256"/>
      <c r="H134" s="257"/>
      <c r="I134" s="258"/>
      <c r="J134" s="258"/>
      <c r="K134" s="222"/>
      <c r="L134" s="222"/>
      <c r="M134" s="222"/>
      <c r="N134" s="222"/>
      <c r="O134" s="222"/>
      <c r="P134" s="222"/>
      <c r="Q134" s="224"/>
      <c r="R134" s="225"/>
      <c r="S134" s="226" t="str">
        <f>IFERROR(VLOOKUP(INDEX([3]Validation!$O$11:$R$14, MATCH($R134,[3]Validation!$M$11:$M$14,0),MATCH($Q134,[3]Validation!$O$9:$R$9,0)),[3]Validation!$F$10:$G$25,2,FALSE), "")</f>
        <v/>
      </c>
      <c r="T134" s="226"/>
      <c r="U134" s="226" t="str">
        <f>IFERROR(VLOOKUP(INDEX([3]Validation!$O$20:$R$23, MATCH($S134,[3]Validation!$M$20:$M$23,0),MATCH(K134,[3]Validation!$O$18:$R$18,0)),v.IPCC.risk,2,FALSE), "")</f>
        <v/>
      </c>
      <c r="V134" s="226" t="str">
        <f>IFERROR(VLOOKUP(INDEX([3]Validation!$O$20:$R$23, MATCH($S134,[3]Validation!$M$20:$M$23,0),MATCH(L134,[3]Validation!$O$18:$R$18,0)),v.IPCC.risk,2,FALSE), "")</f>
        <v/>
      </c>
      <c r="W134" s="226" t="str">
        <f>IFERROR(VLOOKUP(INDEX([3]Validation!$O$20:$R$23, MATCH($S134,[3]Validation!$M$20:$M$23,0),MATCH(M134,[3]Validation!$O$18:$R$18,0)),v.IPCC.risk,2,FALSE), "")</f>
        <v/>
      </c>
      <c r="X134" s="226" t="str">
        <f>IFERROR(VLOOKUP(INDEX([3]Validation!$O$20:$R$23, MATCH($S134,[3]Validation!$M$20:$M$23,0),MATCH(N134,[3]Validation!$O$18:$R$18,0)),v.IPCC.risk,2,FALSE), "")</f>
        <v/>
      </c>
      <c r="Y134" s="226" t="str">
        <f>IFERROR(VLOOKUP(INDEX([3]Validation!$O$20:$R$23, MATCH($S134,[3]Validation!$M$20:$M$23,0),MATCH(O134,[3]Validation!$O$18:$R$18,0)),v.IPCC.risk,2,FALSE), "")</f>
        <v/>
      </c>
      <c r="Z134" s="226"/>
      <c r="AA134" s="226"/>
      <c r="AB134" s="226"/>
      <c r="AC134" s="226"/>
      <c r="AD134" s="216"/>
    </row>
    <row r="135" spans="1:30" hidden="1" x14ac:dyDescent="0.25">
      <c r="A135" s="254"/>
      <c r="B135" s="255"/>
      <c r="C135" s="256"/>
      <c r="D135" s="256"/>
      <c r="E135" s="256"/>
      <c r="F135" s="256"/>
      <c r="G135" s="256"/>
      <c r="H135" s="257"/>
      <c r="I135" s="258"/>
      <c r="J135" s="258"/>
      <c r="K135" s="222"/>
      <c r="L135" s="222"/>
      <c r="M135" s="222"/>
      <c r="N135" s="222"/>
      <c r="O135" s="222"/>
      <c r="P135" s="222"/>
      <c r="Q135" s="224"/>
      <c r="R135" s="225"/>
      <c r="S135" s="226" t="str">
        <f>IFERROR(VLOOKUP(INDEX([3]Validation!$O$11:$R$14, MATCH($R135,[3]Validation!$M$11:$M$14,0),MATCH($Q135,[3]Validation!$O$9:$R$9,0)),[3]Validation!$F$10:$G$25,2,FALSE), "")</f>
        <v/>
      </c>
      <c r="T135" s="226"/>
      <c r="U135" s="226" t="str">
        <f>IFERROR(VLOOKUP(INDEX([3]Validation!$O$20:$R$23, MATCH($S135,[3]Validation!$M$20:$M$23,0),MATCH(K135,[3]Validation!$O$18:$R$18,0)),v.IPCC.risk,2,FALSE), "")</f>
        <v/>
      </c>
      <c r="V135" s="226" t="str">
        <f>IFERROR(VLOOKUP(INDEX([3]Validation!$O$20:$R$23, MATCH($S135,[3]Validation!$M$20:$M$23,0),MATCH(L135,[3]Validation!$O$18:$R$18,0)),v.IPCC.risk,2,FALSE), "")</f>
        <v/>
      </c>
      <c r="W135" s="226" t="str">
        <f>IFERROR(VLOOKUP(INDEX([3]Validation!$O$20:$R$23, MATCH($S135,[3]Validation!$M$20:$M$23,0),MATCH(M135,[3]Validation!$O$18:$R$18,0)),v.IPCC.risk,2,FALSE), "")</f>
        <v/>
      </c>
      <c r="X135" s="226" t="str">
        <f>IFERROR(VLOOKUP(INDEX([3]Validation!$O$20:$R$23, MATCH($S135,[3]Validation!$M$20:$M$23,0),MATCH(N135,[3]Validation!$O$18:$R$18,0)),v.IPCC.risk,2,FALSE), "")</f>
        <v/>
      </c>
      <c r="Y135" s="226" t="str">
        <f>IFERROR(VLOOKUP(INDEX([3]Validation!$O$20:$R$23, MATCH($S135,[3]Validation!$M$20:$M$23,0),MATCH(O135,[3]Validation!$O$18:$R$18,0)),v.IPCC.risk,2,FALSE), "")</f>
        <v/>
      </c>
      <c r="Z135" s="226"/>
      <c r="AA135" s="226"/>
      <c r="AB135" s="226"/>
      <c r="AC135" s="226"/>
      <c r="AD135" s="216"/>
    </row>
    <row r="136" spans="1:30" hidden="1" x14ac:dyDescent="0.25">
      <c r="A136" s="254"/>
      <c r="B136" s="255"/>
      <c r="C136" s="256"/>
      <c r="D136" s="256"/>
      <c r="E136" s="256"/>
      <c r="F136" s="256"/>
      <c r="G136" s="256"/>
      <c r="H136" s="257"/>
      <c r="I136" s="258"/>
      <c r="J136" s="258"/>
      <c r="K136" s="222"/>
      <c r="L136" s="222"/>
      <c r="M136" s="222"/>
      <c r="N136" s="222"/>
      <c r="O136" s="222"/>
      <c r="P136" s="222"/>
      <c r="Q136" s="224"/>
      <c r="R136" s="225"/>
      <c r="S136" s="226" t="str">
        <f>IFERROR(VLOOKUP(INDEX([3]Validation!$O$11:$R$14, MATCH($R136,[3]Validation!$M$11:$M$14,0),MATCH($Q136,[3]Validation!$O$9:$R$9,0)),[3]Validation!$F$10:$G$25,2,FALSE), "")</f>
        <v/>
      </c>
      <c r="T136" s="226"/>
      <c r="U136" s="226" t="str">
        <f>IFERROR(VLOOKUP(INDEX([3]Validation!$O$20:$R$23, MATCH($S136,[3]Validation!$M$20:$M$23,0),MATCH(K136,[3]Validation!$O$18:$R$18,0)),v.IPCC.risk,2,FALSE), "")</f>
        <v/>
      </c>
      <c r="V136" s="226" t="str">
        <f>IFERROR(VLOOKUP(INDEX([3]Validation!$O$20:$R$23, MATCH($S136,[3]Validation!$M$20:$M$23,0),MATCH(L136,[3]Validation!$O$18:$R$18,0)),v.IPCC.risk,2,FALSE), "")</f>
        <v/>
      </c>
      <c r="W136" s="226" t="str">
        <f>IFERROR(VLOOKUP(INDEX([3]Validation!$O$20:$R$23, MATCH($S136,[3]Validation!$M$20:$M$23,0),MATCH(M136,[3]Validation!$O$18:$R$18,0)),v.IPCC.risk,2,FALSE), "")</f>
        <v/>
      </c>
      <c r="X136" s="226" t="str">
        <f>IFERROR(VLOOKUP(INDEX([3]Validation!$O$20:$R$23, MATCH($S136,[3]Validation!$M$20:$M$23,0),MATCH(N136,[3]Validation!$O$18:$R$18,0)),v.IPCC.risk,2,FALSE), "")</f>
        <v/>
      </c>
      <c r="Y136" s="226" t="str">
        <f>IFERROR(VLOOKUP(INDEX([3]Validation!$O$20:$R$23, MATCH($S136,[3]Validation!$M$20:$M$23,0),MATCH(O136,[3]Validation!$O$18:$R$18,0)),v.IPCC.risk,2,FALSE), "")</f>
        <v/>
      </c>
      <c r="Z136" s="226"/>
      <c r="AA136" s="226"/>
      <c r="AB136" s="226"/>
      <c r="AC136" s="226"/>
      <c r="AD136" s="216"/>
    </row>
    <row r="137" spans="1:30" hidden="1" x14ac:dyDescent="0.25">
      <c r="A137" s="254"/>
      <c r="B137" s="255"/>
      <c r="C137" s="256"/>
      <c r="D137" s="256"/>
      <c r="E137" s="256"/>
      <c r="F137" s="256"/>
      <c r="G137" s="256"/>
      <c r="H137" s="257"/>
      <c r="I137" s="258"/>
      <c r="J137" s="258"/>
      <c r="K137" s="222"/>
      <c r="L137" s="222"/>
      <c r="M137" s="222"/>
      <c r="N137" s="222"/>
      <c r="O137" s="222"/>
      <c r="P137" s="222"/>
      <c r="Q137" s="224"/>
      <c r="R137" s="225"/>
      <c r="S137" s="226" t="str">
        <f>IFERROR(VLOOKUP(INDEX([3]Validation!$O$11:$R$14, MATCH($R137,[3]Validation!$M$11:$M$14,0),MATCH($Q137,[3]Validation!$O$9:$R$9,0)),[3]Validation!$F$10:$G$25,2,FALSE), "")</f>
        <v/>
      </c>
      <c r="T137" s="226"/>
      <c r="U137" s="226" t="str">
        <f>IFERROR(VLOOKUP(INDEX([3]Validation!$O$20:$R$23, MATCH($S137,[3]Validation!$M$20:$M$23,0),MATCH(K137,[3]Validation!$O$18:$R$18,0)),v.IPCC.risk,2,FALSE), "")</f>
        <v/>
      </c>
      <c r="V137" s="226" t="str">
        <f>IFERROR(VLOOKUP(INDEX([3]Validation!$O$20:$R$23, MATCH($S137,[3]Validation!$M$20:$M$23,0),MATCH(L137,[3]Validation!$O$18:$R$18,0)),v.IPCC.risk,2,FALSE), "")</f>
        <v/>
      </c>
      <c r="W137" s="226" t="str">
        <f>IFERROR(VLOOKUP(INDEX([3]Validation!$O$20:$R$23, MATCH($S137,[3]Validation!$M$20:$M$23,0),MATCH(M137,[3]Validation!$O$18:$R$18,0)),v.IPCC.risk,2,FALSE), "")</f>
        <v/>
      </c>
      <c r="X137" s="226" t="str">
        <f>IFERROR(VLOOKUP(INDEX([3]Validation!$O$20:$R$23, MATCH($S137,[3]Validation!$M$20:$M$23,0),MATCH(N137,[3]Validation!$O$18:$R$18,0)),v.IPCC.risk,2,FALSE), "")</f>
        <v/>
      </c>
      <c r="Y137" s="226" t="str">
        <f>IFERROR(VLOOKUP(INDEX([3]Validation!$O$20:$R$23, MATCH($S137,[3]Validation!$M$20:$M$23,0),MATCH(O137,[3]Validation!$O$18:$R$18,0)),v.IPCC.risk,2,FALSE), "")</f>
        <v/>
      </c>
      <c r="Z137" s="226"/>
      <c r="AA137" s="226"/>
      <c r="AB137" s="226"/>
      <c r="AC137" s="226"/>
      <c r="AD137" s="216"/>
    </row>
    <row r="138" spans="1:30" hidden="1" x14ac:dyDescent="0.25">
      <c r="A138" s="254"/>
      <c r="B138" s="255"/>
      <c r="C138" s="256"/>
      <c r="D138" s="256"/>
      <c r="E138" s="256"/>
      <c r="F138" s="256"/>
      <c r="G138" s="256"/>
      <c r="H138" s="257"/>
      <c r="I138" s="258"/>
      <c r="J138" s="258"/>
      <c r="K138" s="222"/>
      <c r="L138" s="222"/>
      <c r="M138" s="222"/>
      <c r="N138" s="222"/>
      <c r="O138" s="222"/>
      <c r="P138" s="222"/>
      <c r="Q138" s="224"/>
      <c r="R138" s="225"/>
      <c r="S138" s="226" t="str">
        <f>IFERROR(VLOOKUP(INDEX([3]Validation!$O$11:$R$14, MATCH($R138,[3]Validation!$M$11:$M$14,0),MATCH($Q138,[3]Validation!$O$9:$R$9,0)),[3]Validation!$F$10:$G$25,2,FALSE), "")</f>
        <v/>
      </c>
      <c r="T138" s="226"/>
      <c r="U138" s="226" t="str">
        <f>IFERROR(VLOOKUP(INDEX([3]Validation!$O$20:$R$23, MATCH($S138,[3]Validation!$M$20:$M$23,0),MATCH(K138,[3]Validation!$O$18:$R$18,0)),v.IPCC.risk,2,FALSE), "")</f>
        <v/>
      </c>
      <c r="V138" s="226" t="str">
        <f>IFERROR(VLOOKUP(INDEX([3]Validation!$O$20:$R$23, MATCH($S138,[3]Validation!$M$20:$M$23,0),MATCH(L138,[3]Validation!$O$18:$R$18,0)),v.IPCC.risk,2,FALSE), "")</f>
        <v/>
      </c>
      <c r="W138" s="226" t="str">
        <f>IFERROR(VLOOKUP(INDEX([3]Validation!$O$20:$R$23, MATCH($S138,[3]Validation!$M$20:$M$23,0),MATCH(M138,[3]Validation!$O$18:$R$18,0)),v.IPCC.risk,2,FALSE), "")</f>
        <v/>
      </c>
      <c r="X138" s="226" t="str">
        <f>IFERROR(VLOOKUP(INDEX([3]Validation!$O$20:$R$23, MATCH($S138,[3]Validation!$M$20:$M$23,0),MATCH(N138,[3]Validation!$O$18:$R$18,0)),v.IPCC.risk,2,FALSE), "")</f>
        <v/>
      </c>
      <c r="Y138" s="226" t="str">
        <f>IFERROR(VLOOKUP(INDEX([3]Validation!$O$20:$R$23, MATCH($S138,[3]Validation!$M$20:$M$23,0),MATCH(O138,[3]Validation!$O$18:$R$18,0)),v.IPCC.risk,2,FALSE), "")</f>
        <v/>
      </c>
      <c r="Z138" s="226"/>
      <c r="AA138" s="226"/>
      <c r="AB138" s="226"/>
      <c r="AC138" s="226"/>
      <c r="AD138" s="216"/>
    </row>
    <row r="139" spans="1:30" hidden="1" x14ac:dyDescent="0.25">
      <c r="A139" s="254"/>
      <c r="B139" s="255"/>
      <c r="C139" s="256"/>
      <c r="D139" s="256"/>
      <c r="E139" s="256"/>
      <c r="F139" s="256"/>
      <c r="G139" s="256"/>
      <c r="H139" s="257"/>
      <c r="I139" s="258"/>
      <c r="J139" s="258"/>
      <c r="K139" s="222"/>
      <c r="L139" s="222"/>
      <c r="M139" s="222"/>
      <c r="N139" s="222"/>
      <c r="O139" s="222"/>
      <c r="P139" s="222"/>
      <c r="Q139" s="224"/>
      <c r="R139" s="225"/>
      <c r="S139" s="226" t="str">
        <f>IFERROR(VLOOKUP(INDEX([3]Validation!$O$11:$R$14, MATCH($R139,[3]Validation!$M$11:$M$14,0),MATCH($Q139,[3]Validation!$O$9:$R$9,0)),[3]Validation!$F$10:$G$25,2,FALSE), "")</f>
        <v/>
      </c>
      <c r="T139" s="226"/>
      <c r="U139" s="226" t="str">
        <f>IFERROR(VLOOKUP(INDEX([3]Validation!$O$20:$R$23, MATCH($S139,[3]Validation!$M$20:$M$23,0),MATCH(K139,[3]Validation!$O$18:$R$18,0)),v.IPCC.risk,2,FALSE), "")</f>
        <v/>
      </c>
      <c r="V139" s="226" t="str">
        <f>IFERROR(VLOOKUP(INDEX([3]Validation!$O$20:$R$23, MATCH($S139,[3]Validation!$M$20:$M$23,0),MATCH(L139,[3]Validation!$O$18:$R$18,0)),v.IPCC.risk,2,FALSE), "")</f>
        <v/>
      </c>
      <c r="W139" s="226" t="str">
        <f>IFERROR(VLOOKUP(INDEX([3]Validation!$O$20:$R$23, MATCH($S139,[3]Validation!$M$20:$M$23,0),MATCH(M139,[3]Validation!$O$18:$R$18,0)),v.IPCC.risk,2,FALSE), "")</f>
        <v/>
      </c>
      <c r="X139" s="226" t="str">
        <f>IFERROR(VLOOKUP(INDEX([3]Validation!$O$20:$R$23, MATCH($S139,[3]Validation!$M$20:$M$23,0),MATCH(N139,[3]Validation!$O$18:$R$18,0)),v.IPCC.risk,2,FALSE), "")</f>
        <v/>
      </c>
      <c r="Y139" s="226" t="str">
        <f>IFERROR(VLOOKUP(INDEX([3]Validation!$O$20:$R$23, MATCH($S139,[3]Validation!$M$20:$M$23,0),MATCH(O139,[3]Validation!$O$18:$R$18,0)),v.IPCC.risk,2,FALSE), "")</f>
        <v/>
      </c>
      <c r="Z139" s="226"/>
      <c r="AA139" s="226"/>
      <c r="AB139" s="226"/>
      <c r="AC139" s="226"/>
      <c r="AD139" s="216"/>
    </row>
    <row r="140" spans="1:30" hidden="1" x14ac:dyDescent="0.25">
      <c r="A140" s="254"/>
      <c r="B140" s="255"/>
      <c r="C140" s="256"/>
      <c r="D140" s="256"/>
      <c r="E140" s="256"/>
      <c r="F140" s="256"/>
      <c r="G140" s="256"/>
      <c r="H140" s="257"/>
      <c r="I140" s="258"/>
      <c r="J140" s="258"/>
      <c r="K140" s="222"/>
      <c r="L140" s="222"/>
      <c r="M140" s="222"/>
      <c r="N140" s="222"/>
      <c r="O140" s="222"/>
      <c r="P140" s="222"/>
      <c r="Q140" s="224"/>
      <c r="R140" s="225"/>
      <c r="S140" s="226" t="str">
        <f>IFERROR(VLOOKUP(INDEX([3]Validation!$O$11:$R$14, MATCH($R140,[3]Validation!$M$11:$M$14,0),MATCH($Q140,[3]Validation!$O$9:$R$9,0)),[3]Validation!$F$10:$G$25,2,FALSE), "")</f>
        <v/>
      </c>
      <c r="T140" s="226"/>
      <c r="U140" s="226" t="str">
        <f>IFERROR(VLOOKUP(INDEX([3]Validation!$O$20:$R$23, MATCH($S140,[3]Validation!$M$20:$M$23,0),MATCH(K140,[3]Validation!$O$18:$R$18,0)),v.IPCC.risk,2,FALSE), "")</f>
        <v/>
      </c>
      <c r="V140" s="226" t="str">
        <f>IFERROR(VLOOKUP(INDEX([3]Validation!$O$20:$R$23, MATCH($S140,[3]Validation!$M$20:$M$23,0),MATCH(L140,[3]Validation!$O$18:$R$18,0)),v.IPCC.risk,2,FALSE), "")</f>
        <v/>
      </c>
      <c r="W140" s="226" t="str">
        <f>IFERROR(VLOOKUP(INDEX([3]Validation!$O$20:$R$23, MATCH($S140,[3]Validation!$M$20:$M$23,0),MATCH(M140,[3]Validation!$O$18:$R$18,0)),v.IPCC.risk,2,FALSE), "")</f>
        <v/>
      </c>
      <c r="X140" s="226" t="str">
        <f>IFERROR(VLOOKUP(INDEX([3]Validation!$O$20:$R$23, MATCH($S140,[3]Validation!$M$20:$M$23,0),MATCH(N140,[3]Validation!$O$18:$R$18,0)),v.IPCC.risk,2,FALSE), "")</f>
        <v/>
      </c>
      <c r="Y140" s="226" t="str">
        <f>IFERROR(VLOOKUP(INDEX([3]Validation!$O$20:$R$23, MATCH($S140,[3]Validation!$M$20:$M$23,0),MATCH(O140,[3]Validation!$O$18:$R$18,0)),v.IPCC.risk,2,FALSE), "")</f>
        <v/>
      </c>
      <c r="Z140" s="226"/>
      <c r="AA140" s="226"/>
      <c r="AB140" s="226"/>
      <c r="AC140" s="226"/>
      <c r="AD140" s="216"/>
    </row>
    <row r="141" spans="1:30" hidden="1" x14ac:dyDescent="0.25">
      <c r="A141" s="254"/>
      <c r="B141" s="255"/>
      <c r="C141" s="256"/>
      <c r="D141" s="256"/>
      <c r="E141" s="256"/>
      <c r="F141" s="256"/>
      <c r="G141" s="256"/>
      <c r="H141" s="257"/>
      <c r="I141" s="258"/>
      <c r="J141" s="258"/>
      <c r="K141" s="222"/>
      <c r="L141" s="222"/>
      <c r="M141" s="222"/>
      <c r="N141" s="222"/>
      <c r="O141" s="222"/>
      <c r="P141" s="222"/>
      <c r="Q141" s="224"/>
      <c r="R141" s="225"/>
      <c r="S141" s="226" t="str">
        <f>IFERROR(VLOOKUP(INDEX([3]Validation!$O$11:$R$14, MATCH($R141,[3]Validation!$M$11:$M$14,0),MATCH($Q141,[3]Validation!$O$9:$R$9,0)),[3]Validation!$F$10:$G$25,2,FALSE), "")</f>
        <v/>
      </c>
      <c r="T141" s="226"/>
      <c r="U141" s="226" t="str">
        <f>IFERROR(VLOOKUP(INDEX([3]Validation!$O$20:$R$23, MATCH($S141,[3]Validation!$M$20:$M$23,0),MATCH(K141,[3]Validation!$O$18:$R$18,0)),v.IPCC.risk,2,FALSE), "")</f>
        <v/>
      </c>
      <c r="V141" s="226" t="str">
        <f>IFERROR(VLOOKUP(INDEX([3]Validation!$O$20:$R$23, MATCH($S141,[3]Validation!$M$20:$M$23,0),MATCH(L141,[3]Validation!$O$18:$R$18,0)),v.IPCC.risk,2,FALSE), "")</f>
        <v/>
      </c>
      <c r="W141" s="226" t="str">
        <f>IFERROR(VLOOKUP(INDEX([3]Validation!$O$20:$R$23, MATCH($S141,[3]Validation!$M$20:$M$23,0),MATCH(M141,[3]Validation!$O$18:$R$18,0)),v.IPCC.risk,2,FALSE), "")</f>
        <v/>
      </c>
      <c r="X141" s="226" t="str">
        <f>IFERROR(VLOOKUP(INDEX([3]Validation!$O$20:$R$23, MATCH($S141,[3]Validation!$M$20:$M$23,0),MATCH(N141,[3]Validation!$O$18:$R$18,0)),v.IPCC.risk,2,FALSE), "")</f>
        <v/>
      </c>
      <c r="Y141" s="226" t="str">
        <f>IFERROR(VLOOKUP(INDEX([3]Validation!$O$20:$R$23, MATCH($S141,[3]Validation!$M$20:$M$23,0),MATCH(O141,[3]Validation!$O$18:$R$18,0)),v.IPCC.risk,2,FALSE), "")</f>
        <v/>
      </c>
      <c r="Z141" s="226"/>
      <c r="AA141" s="226"/>
      <c r="AB141" s="226"/>
      <c r="AC141" s="226"/>
      <c r="AD141" s="216"/>
    </row>
    <row r="142" spans="1:30" hidden="1" x14ac:dyDescent="0.25">
      <c r="A142" s="254"/>
      <c r="B142" s="255"/>
      <c r="C142" s="256"/>
      <c r="D142" s="256"/>
      <c r="E142" s="256"/>
      <c r="F142" s="256"/>
      <c r="G142" s="256"/>
      <c r="H142" s="257"/>
      <c r="I142" s="258"/>
      <c r="J142" s="258"/>
      <c r="K142" s="222"/>
      <c r="L142" s="222"/>
      <c r="M142" s="222"/>
      <c r="N142" s="222"/>
      <c r="O142" s="222"/>
      <c r="P142" s="222"/>
      <c r="Q142" s="224"/>
      <c r="R142" s="225"/>
      <c r="S142" s="226" t="str">
        <f>IFERROR(VLOOKUP(INDEX([3]Validation!$O$11:$R$14, MATCH($R142,[3]Validation!$M$11:$M$14,0),MATCH($Q142,[3]Validation!$O$9:$R$9,0)),[3]Validation!$F$10:$G$25,2,FALSE), "")</f>
        <v/>
      </c>
      <c r="T142" s="226"/>
      <c r="U142" s="226" t="str">
        <f>IFERROR(VLOOKUP(INDEX([3]Validation!$O$20:$R$23, MATCH($S142,[3]Validation!$M$20:$M$23,0),MATCH(K142,[3]Validation!$O$18:$R$18,0)),v.IPCC.risk,2,FALSE), "")</f>
        <v/>
      </c>
      <c r="V142" s="226" t="str">
        <f>IFERROR(VLOOKUP(INDEX([3]Validation!$O$20:$R$23, MATCH($S142,[3]Validation!$M$20:$M$23,0),MATCH(L142,[3]Validation!$O$18:$R$18,0)),v.IPCC.risk,2,FALSE), "")</f>
        <v/>
      </c>
      <c r="W142" s="226" t="str">
        <f>IFERROR(VLOOKUP(INDEX([3]Validation!$O$20:$R$23, MATCH($S142,[3]Validation!$M$20:$M$23,0),MATCH(M142,[3]Validation!$O$18:$R$18,0)),v.IPCC.risk,2,FALSE), "")</f>
        <v/>
      </c>
      <c r="X142" s="226" t="str">
        <f>IFERROR(VLOOKUP(INDEX([3]Validation!$O$20:$R$23, MATCH($S142,[3]Validation!$M$20:$M$23,0),MATCH(N142,[3]Validation!$O$18:$R$18,0)),v.IPCC.risk,2,FALSE), "")</f>
        <v/>
      </c>
      <c r="Y142" s="226" t="str">
        <f>IFERROR(VLOOKUP(INDEX([3]Validation!$O$20:$R$23, MATCH($S142,[3]Validation!$M$20:$M$23,0),MATCH(O142,[3]Validation!$O$18:$R$18,0)),v.IPCC.risk,2,FALSE), "")</f>
        <v/>
      </c>
      <c r="Z142" s="226"/>
      <c r="AA142" s="226"/>
      <c r="AB142" s="226"/>
      <c r="AC142" s="226"/>
      <c r="AD142" s="216"/>
    </row>
    <row r="143" spans="1:30" hidden="1" x14ac:dyDescent="0.25">
      <c r="A143" s="254"/>
      <c r="B143" s="255"/>
      <c r="C143" s="256"/>
      <c r="D143" s="256"/>
      <c r="E143" s="256"/>
      <c r="F143" s="256"/>
      <c r="G143" s="256"/>
      <c r="H143" s="257"/>
      <c r="I143" s="258"/>
      <c r="J143" s="258"/>
      <c r="K143" s="222"/>
      <c r="L143" s="222"/>
      <c r="M143" s="222"/>
      <c r="N143" s="222"/>
      <c r="O143" s="222"/>
      <c r="P143" s="222"/>
      <c r="Q143" s="224"/>
      <c r="R143" s="225"/>
      <c r="S143" s="226" t="str">
        <f>IFERROR(VLOOKUP(INDEX([3]Validation!$O$11:$R$14, MATCH($R143,[3]Validation!$M$11:$M$14,0),MATCH($Q143,[3]Validation!$O$9:$R$9,0)),[3]Validation!$F$10:$G$25,2,FALSE), "")</f>
        <v/>
      </c>
      <c r="T143" s="226"/>
      <c r="U143" s="226" t="str">
        <f>IFERROR(VLOOKUP(INDEX([3]Validation!$O$20:$R$23, MATCH($S143,[3]Validation!$M$20:$M$23,0),MATCH(K143,[3]Validation!$O$18:$R$18,0)),v.IPCC.risk,2,FALSE), "")</f>
        <v/>
      </c>
      <c r="V143" s="226" t="str">
        <f>IFERROR(VLOOKUP(INDEX([3]Validation!$O$20:$R$23, MATCH($S143,[3]Validation!$M$20:$M$23,0),MATCH(L143,[3]Validation!$O$18:$R$18,0)),v.IPCC.risk,2,FALSE), "")</f>
        <v/>
      </c>
      <c r="W143" s="226" t="str">
        <f>IFERROR(VLOOKUP(INDEX([3]Validation!$O$20:$R$23, MATCH($S143,[3]Validation!$M$20:$M$23,0),MATCH(M143,[3]Validation!$O$18:$R$18,0)),v.IPCC.risk,2,FALSE), "")</f>
        <v/>
      </c>
      <c r="X143" s="226" t="str">
        <f>IFERROR(VLOOKUP(INDEX([3]Validation!$O$20:$R$23, MATCH($S143,[3]Validation!$M$20:$M$23,0),MATCH(N143,[3]Validation!$O$18:$R$18,0)),v.IPCC.risk,2,FALSE), "")</f>
        <v/>
      </c>
      <c r="Y143" s="226" t="str">
        <f>IFERROR(VLOOKUP(INDEX([3]Validation!$O$20:$R$23, MATCH($S143,[3]Validation!$M$20:$M$23,0),MATCH(O143,[3]Validation!$O$18:$R$18,0)),v.IPCC.risk,2,FALSE), "")</f>
        <v/>
      </c>
      <c r="Z143" s="226"/>
      <c r="AA143" s="226"/>
      <c r="AB143" s="226"/>
      <c r="AC143" s="226"/>
      <c r="AD143" s="216"/>
    </row>
    <row r="144" spans="1:30" hidden="1" x14ac:dyDescent="0.25">
      <c r="A144" s="254"/>
      <c r="B144" s="255"/>
      <c r="C144" s="256"/>
      <c r="D144" s="256"/>
      <c r="E144" s="256"/>
      <c r="F144" s="256"/>
      <c r="G144" s="256"/>
      <c r="H144" s="257"/>
      <c r="I144" s="258"/>
      <c r="J144" s="258"/>
      <c r="K144" s="222"/>
      <c r="L144" s="222"/>
      <c r="M144" s="222"/>
      <c r="N144" s="222"/>
      <c r="O144" s="222"/>
      <c r="P144" s="222"/>
      <c r="Q144" s="224"/>
      <c r="R144" s="225"/>
      <c r="S144" s="226" t="str">
        <f>IFERROR(VLOOKUP(INDEX([3]Validation!$O$11:$R$14, MATCH($R144,[3]Validation!$M$11:$M$14,0),MATCH($Q144,[3]Validation!$O$9:$R$9,0)),[3]Validation!$F$10:$G$25,2,FALSE), "")</f>
        <v/>
      </c>
      <c r="T144" s="226"/>
      <c r="U144" s="226" t="str">
        <f>IFERROR(VLOOKUP(INDEX([3]Validation!$O$20:$R$23, MATCH($S144,[3]Validation!$M$20:$M$23,0),MATCH(K144,[3]Validation!$O$18:$R$18,0)),v.IPCC.risk,2,FALSE), "")</f>
        <v/>
      </c>
      <c r="V144" s="226" t="str">
        <f>IFERROR(VLOOKUP(INDEX([3]Validation!$O$20:$R$23, MATCH($S144,[3]Validation!$M$20:$M$23,0),MATCH(L144,[3]Validation!$O$18:$R$18,0)),v.IPCC.risk,2,FALSE), "")</f>
        <v/>
      </c>
      <c r="W144" s="226" t="str">
        <f>IFERROR(VLOOKUP(INDEX([3]Validation!$O$20:$R$23, MATCH($S144,[3]Validation!$M$20:$M$23,0),MATCH(M144,[3]Validation!$O$18:$R$18,0)),v.IPCC.risk,2,FALSE), "")</f>
        <v/>
      </c>
      <c r="X144" s="226" t="str">
        <f>IFERROR(VLOOKUP(INDEX([3]Validation!$O$20:$R$23, MATCH($S144,[3]Validation!$M$20:$M$23,0),MATCH(N144,[3]Validation!$O$18:$R$18,0)),v.IPCC.risk,2,FALSE), "")</f>
        <v/>
      </c>
      <c r="Y144" s="226" t="str">
        <f>IFERROR(VLOOKUP(INDEX([3]Validation!$O$20:$R$23, MATCH($S144,[3]Validation!$M$20:$M$23,0),MATCH(O144,[3]Validation!$O$18:$R$18,0)),v.IPCC.risk,2,FALSE), "")</f>
        <v/>
      </c>
      <c r="Z144" s="226"/>
      <c r="AA144" s="226"/>
      <c r="AB144" s="226"/>
      <c r="AC144" s="226"/>
      <c r="AD144" s="216"/>
    </row>
    <row r="145" spans="1:30" hidden="1" x14ac:dyDescent="0.25">
      <c r="A145" s="254"/>
      <c r="B145" s="255"/>
      <c r="C145" s="256"/>
      <c r="D145" s="256"/>
      <c r="E145" s="256"/>
      <c r="F145" s="256"/>
      <c r="G145" s="256"/>
      <c r="H145" s="257"/>
      <c r="I145" s="258"/>
      <c r="J145" s="258"/>
      <c r="K145" s="222"/>
      <c r="L145" s="222"/>
      <c r="M145" s="222"/>
      <c r="N145" s="222"/>
      <c r="O145" s="222"/>
      <c r="P145" s="222"/>
      <c r="Q145" s="224"/>
      <c r="R145" s="225"/>
      <c r="S145" s="226" t="str">
        <f>IFERROR(VLOOKUP(INDEX([3]Validation!$O$11:$R$14, MATCH($R145,[3]Validation!$M$11:$M$14,0),MATCH($Q145,[3]Validation!$O$9:$R$9,0)),[3]Validation!$F$10:$G$25,2,FALSE), "")</f>
        <v/>
      </c>
      <c r="T145" s="226"/>
      <c r="U145" s="226" t="str">
        <f>IFERROR(VLOOKUP(INDEX([3]Validation!$O$20:$R$23, MATCH($S145,[3]Validation!$M$20:$M$23,0),MATCH(K145,[3]Validation!$O$18:$R$18,0)),v.IPCC.risk,2,FALSE), "")</f>
        <v/>
      </c>
      <c r="V145" s="226" t="str">
        <f>IFERROR(VLOOKUP(INDEX([3]Validation!$O$20:$R$23, MATCH($S145,[3]Validation!$M$20:$M$23,0),MATCH(L145,[3]Validation!$O$18:$R$18,0)),v.IPCC.risk,2,FALSE), "")</f>
        <v/>
      </c>
      <c r="W145" s="226" t="str">
        <f>IFERROR(VLOOKUP(INDEX([3]Validation!$O$20:$R$23, MATCH($S145,[3]Validation!$M$20:$M$23,0),MATCH(M145,[3]Validation!$O$18:$R$18,0)),v.IPCC.risk,2,FALSE), "")</f>
        <v/>
      </c>
      <c r="X145" s="226" t="str">
        <f>IFERROR(VLOOKUP(INDEX([3]Validation!$O$20:$R$23, MATCH($S145,[3]Validation!$M$20:$M$23,0),MATCH(N145,[3]Validation!$O$18:$R$18,0)),v.IPCC.risk,2,FALSE), "")</f>
        <v/>
      </c>
      <c r="Y145" s="226" t="str">
        <f>IFERROR(VLOOKUP(INDEX([3]Validation!$O$20:$R$23, MATCH($S145,[3]Validation!$M$20:$M$23,0),MATCH(O145,[3]Validation!$O$18:$R$18,0)),v.IPCC.risk,2,FALSE), "")</f>
        <v/>
      </c>
      <c r="Z145" s="226"/>
      <c r="AA145" s="226"/>
      <c r="AB145" s="226"/>
      <c r="AC145" s="226"/>
      <c r="AD145" s="216"/>
    </row>
    <row r="146" spans="1:30" hidden="1" x14ac:dyDescent="0.25">
      <c r="A146" s="254"/>
      <c r="B146" s="255"/>
      <c r="C146" s="256"/>
      <c r="D146" s="256"/>
      <c r="E146" s="256"/>
      <c r="F146" s="256"/>
      <c r="G146" s="256"/>
      <c r="H146" s="257"/>
      <c r="I146" s="258"/>
      <c r="J146" s="258"/>
      <c r="K146" s="222"/>
      <c r="L146" s="222"/>
      <c r="M146" s="222"/>
      <c r="N146" s="222"/>
      <c r="O146" s="222"/>
      <c r="P146" s="222"/>
      <c r="Q146" s="224"/>
      <c r="R146" s="225"/>
      <c r="S146" s="226" t="str">
        <f>IFERROR(VLOOKUP(INDEX([3]Validation!$O$11:$R$14, MATCH($R146,[3]Validation!$M$11:$M$14,0),MATCH($Q146,[3]Validation!$O$9:$R$9,0)),[3]Validation!$F$10:$G$25,2,FALSE), "")</f>
        <v/>
      </c>
      <c r="T146" s="226"/>
      <c r="U146" s="226" t="str">
        <f>IFERROR(VLOOKUP(INDEX([3]Validation!$O$20:$R$23, MATCH($S146,[3]Validation!$M$20:$M$23,0),MATCH(K146,[3]Validation!$O$18:$R$18,0)),v.IPCC.risk,2,FALSE), "")</f>
        <v/>
      </c>
      <c r="V146" s="226" t="str">
        <f>IFERROR(VLOOKUP(INDEX([3]Validation!$O$20:$R$23, MATCH($S146,[3]Validation!$M$20:$M$23,0),MATCH(L146,[3]Validation!$O$18:$R$18,0)),v.IPCC.risk,2,FALSE), "")</f>
        <v/>
      </c>
      <c r="W146" s="226" t="str">
        <f>IFERROR(VLOOKUP(INDEX([3]Validation!$O$20:$R$23, MATCH($S146,[3]Validation!$M$20:$M$23,0),MATCH(M146,[3]Validation!$O$18:$R$18,0)),v.IPCC.risk,2,FALSE), "")</f>
        <v/>
      </c>
      <c r="X146" s="226" t="str">
        <f>IFERROR(VLOOKUP(INDEX([3]Validation!$O$20:$R$23, MATCH($S146,[3]Validation!$M$20:$M$23,0),MATCH(N146,[3]Validation!$O$18:$R$18,0)),v.IPCC.risk,2,FALSE), "")</f>
        <v/>
      </c>
      <c r="Y146" s="226" t="str">
        <f>IFERROR(VLOOKUP(INDEX([3]Validation!$O$20:$R$23, MATCH($S146,[3]Validation!$M$20:$M$23,0),MATCH(O146,[3]Validation!$O$18:$R$18,0)),v.IPCC.risk,2,FALSE), "")</f>
        <v/>
      </c>
      <c r="Z146" s="226"/>
      <c r="AA146" s="226"/>
      <c r="AB146" s="226"/>
      <c r="AC146" s="226"/>
      <c r="AD146" s="216"/>
    </row>
    <row r="147" spans="1:30" hidden="1" x14ac:dyDescent="0.25">
      <c r="A147" s="254"/>
      <c r="B147" s="255"/>
      <c r="C147" s="256"/>
      <c r="D147" s="256"/>
      <c r="E147" s="256"/>
      <c r="F147" s="256"/>
      <c r="G147" s="256"/>
      <c r="H147" s="257"/>
      <c r="I147" s="258"/>
      <c r="J147" s="258"/>
      <c r="K147" s="222"/>
      <c r="L147" s="222"/>
      <c r="M147" s="222"/>
      <c r="N147" s="222"/>
      <c r="O147" s="222"/>
      <c r="P147" s="222"/>
      <c r="Q147" s="224"/>
      <c r="R147" s="225"/>
      <c r="S147" s="226" t="str">
        <f>IFERROR(VLOOKUP(INDEX([3]Validation!$O$11:$R$14, MATCH($R147,[3]Validation!$M$11:$M$14,0),MATCH($Q147,[3]Validation!$O$9:$R$9,0)),[3]Validation!$F$10:$G$25,2,FALSE), "")</f>
        <v/>
      </c>
      <c r="T147" s="226"/>
      <c r="U147" s="226" t="str">
        <f>IFERROR(VLOOKUP(INDEX([3]Validation!$O$20:$R$23, MATCH($S147,[3]Validation!$M$20:$M$23,0),MATCH(K147,[3]Validation!$O$18:$R$18,0)),v.IPCC.risk,2,FALSE), "")</f>
        <v/>
      </c>
      <c r="V147" s="226" t="str">
        <f>IFERROR(VLOOKUP(INDEX([3]Validation!$O$20:$R$23, MATCH($S147,[3]Validation!$M$20:$M$23,0),MATCH(L147,[3]Validation!$O$18:$R$18,0)),v.IPCC.risk,2,FALSE), "")</f>
        <v/>
      </c>
      <c r="W147" s="226" t="str">
        <f>IFERROR(VLOOKUP(INDEX([3]Validation!$O$20:$R$23, MATCH($S147,[3]Validation!$M$20:$M$23,0),MATCH(M147,[3]Validation!$O$18:$R$18,0)),v.IPCC.risk,2,FALSE), "")</f>
        <v/>
      </c>
      <c r="X147" s="226" t="str">
        <f>IFERROR(VLOOKUP(INDEX([3]Validation!$O$20:$R$23, MATCH($S147,[3]Validation!$M$20:$M$23,0),MATCH(N147,[3]Validation!$O$18:$R$18,0)),v.IPCC.risk,2,FALSE), "")</f>
        <v/>
      </c>
      <c r="Y147" s="226" t="str">
        <f>IFERROR(VLOOKUP(INDEX([3]Validation!$O$20:$R$23, MATCH($S147,[3]Validation!$M$20:$M$23,0),MATCH(O147,[3]Validation!$O$18:$R$18,0)),v.IPCC.risk,2,FALSE), "")</f>
        <v/>
      </c>
      <c r="Z147" s="226"/>
      <c r="AA147" s="226"/>
      <c r="AB147" s="226"/>
      <c r="AC147" s="226"/>
      <c r="AD147" s="216"/>
    </row>
    <row r="148" spans="1:30" hidden="1" x14ac:dyDescent="0.25">
      <c r="A148" s="254"/>
      <c r="B148" s="255"/>
      <c r="C148" s="256"/>
      <c r="D148" s="256"/>
      <c r="E148" s="256"/>
      <c r="F148" s="256"/>
      <c r="G148" s="256"/>
      <c r="H148" s="257"/>
      <c r="I148" s="258"/>
      <c r="J148" s="258"/>
      <c r="K148" s="222"/>
      <c r="L148" s="222"/>
      <c r="M148" s="222"/>
      <c r="N148" s="222"/>
      <c r="O148" s="222"/>
      <c r="P148" s="222"/>
      <c r="Q148" s="224"/>
      <c r="R148" s="225"/>
      <c r="S148" s="226" t="str">
        <f>IFERROR(VLOOKUP(INDEX([3]Validation!$O$11:$R$14, MATCH($R148,[3]Validation!$M$11:$M$14,0),MATCH($Q148,[3]Validation!$O$9:$R$9,0)),[3]Validation!$F$10:$G$25,2,FALSE), "")</f>
        <v/>
      </c>
      <c r="T148" s="226"/>
      <c r="U148" s="226" t="str">
        <f>IFERROR(VLOOKUP(INDEX([3]Validation!$O$20:$R$23, MATCH($S148,[3]Validation!$M$20:$M$23,0),MATCH(K148,[3]Validation!$O$18:$R$18,0)),v.IPCC.risk,2,FALSE), "")</f>
        <v/>
      </c>
      <c r="V148" s="226" t="str">
        <f>IFERROR(VLOOKUP(INDEX([3]Validation!$O$20:$R$23, MATCH($S148,[3]Validation!$M$20:$M$23,0),MATCH(L148,[3]Validation!$O$18:$R$18,0)),v.IPCC.risk,2,FALSE), "")</f>
        <v/>
      </c>
      <c r="W148" s="226" t="str">
        <f>IFERROR(VLOOKUP(INDEX([3]Validation!$O$20:$R$23, MATCH($S148,[3]Validation!$M$20:$M$23,0),MATCH(M148,[3]Validation!$O$18:$R$18,0)),v.IPCC.risk,2,FALSE), "")</f>
        <v/>
      </c>
      <c r="X148" s="226" t="str">
        <f>IFERROR(VLOOKUP(INDEX([3]Validation!$O$20:$R$23, MATCH($S148,[3]Validation!$M$20:$M$23,0),MATCH(N148,[3]Validation!$O$18:$R$18,0)),v.IPCC.risk,2,FALSE), "")</f>
        <v/>
      </c>
      <c r="Y148" s="226" t="str">
        <f>IFERROR(VLOOKUP(INDEX([3]Validation!$O$20:$R$23, MATCH($S148,[3]Validation!$M$20:$M$23,0),MATCH(O148,[3]Validation!$O$18:$R$18,0)),v.IPCC.risk,2,FALSE), "")</f>
        <v/>
      </c>
      <c r="Z148" s="226"/>
      <c r="AA148" s="226"/>
      <c r="AB148" s="226"/>
      <c r="AC148" s="226"/>
      <c r="AD148" s="216"/>
    </row>
    <row r="149" spans="1:30" hidden="1" x14ac:dyDescent="0.25">
      <c r="A149" s="254"/>
      <c r="B149" s="255"/>
      <c r="C149" s="256"/>
      <c r="D149" s="256"/>
      <c r="E149" s="256"/>
      <c r="F149" s="256"/>
      <c r="G149" s="256"/>
      <c r="H149" s="257"/>
      <c r="I149" s="258"/>
      <c r="J149" s="258"/>
      <c r="K149" s="222"/>
      <c r="L149" s="222"/>
      <c r="M149" s="222"/>
      <c r="N149" s="222"/>
      <c r="O149" s="222"/>
      <c r="P149" s="222"/>
      <c r="Q149" s="224"/>
      <c r="R149" s="225"/>
      <c r="S149" s="226" t="str">
        <f>IFERROR(VLOOKUP(INDEX([3]Validation!$O$11:$R$14, MATCH($R149,[3]Validation!$M$11:$M$14,0),MATCH($Q149,[3]Validation!$O$9:$R$9,0)),[3]Validation!$F$10:$G$25,2,FALSE), "")</f>
        <v/>
      </c>
      <c r="T149" s="226"/>
      <c r="U149" s="226" t="str">
        <f>IFERROR(VLOOKUP(INDEX([3]Validation!$O$20:$R$23, MATCH($S149,[3]Validation!$M$20:$M$23,0),MATCH(K149,[3]Validation!$O$18:$R$18,0)),v.IPCC.risk,2,FALSE), "")</f>
        <v/>
      </c>
      <c r="V149" s="226" t="str">
        <f>IFERROR(VLOOKUP(INDEX([3]Validation!$O$20:$R$23, MATCH($S149,[3]Validation!$M$20:$M$23,0),MATCH(L149,[3]Validation!$O$18:$R$18,0)),v.IPCC.risk,2,FALSE), "")</f>
        <v/>
      </c>
      <c r="W149" s="226" t="str">
        <f>IFERROR(VLOOKUP(INDEX([3]Validation!$O$20:$R$23, MATCH($S149,[3]Validation!$M$20:$M$23,0),MATCH(M149,[3]Validation!$O$18:$R$18,0)),v.IPCC.risk,2,FALSE), "")</f>
        <v/>
      </c>
      <c r="X149" s="226" t="str">
        <f>IFERROR(VLOOKUP(INDEX([3]Validation!$O$20:$R$23, MATCH($S149,[3]Validation!$M$20:$M$23,0),MATCH(N149,[3]Validation!$O$18:$R$18,0)),v.IPCC.risk,2,FALSE), "")</f>
        <v/>
      </c>
      <c r="Y149" s="226" t="str">
        <f>IFERROR(VLOOKUP(INDEX([3]Validation!$O$20:$R$23, MATCH($S149,[3]Validation!$M$20:$M$23,0),MATCH(O149,[3]Validation!$O$18:$R$18,0)),v.IPCC.risk,2,FALSE), "")</f>
        <v/>
      </c>
      <c r="Z149" s="226"/>
      <c r="AA149" s="226"/>
      <c r="AB149" s="226"/>
      <c r="AC149" s="226"/>
      <c r="AD149" s="216"/>
    </row>
    <row r="150" spans="1:30" hidden="1" x14ac:dyDescent="0.25">
      <c r="A150" s="254"/>
      <c r="B150" s="255"/>
      <c r="C150" s="256"/>
      <c r="D150" s="256"/>
      <c r="E150" s="256"/>
      <c r="F150" s="256"/>
      <c r="G150" s="256"/>
      <c r="H150" s="257"/>
      <c r="I150" s="258"/>
      <c r="J150" s="258"/>
      <c r="K150" s="222"/>
      <c r="L150" s="222"/>
      <c r="M150" s="222"/>
      <c r="N150" s="222"/>
      <c r="O150" s="222"/>
      <c r="P150" s="222"/>
      <c r="Q150" s="224"/>
      <c r="R150" s="225"/>
      <c r="S150" s="226" t="str">
        <f>IFERROR(VLOOKUP(INDEX([3]Validation!$O$11:$R$14, MATCH($R150,[3]Validation!$M$11:$M$14,0),MATCH($Q150,[3]Validation!$O$9:$R$9,0)),[3]Validation!$F$10:$G$25,2,FALSE), "")</f>
        <v/>
      </c>
      <c r="T150" s="226"/>
      <c r="U150" s="226" t="str">
        <f>IFERROR(VLOOKUP(INDEX([3]Validation!$O$20:$R$23, MATCH($S150,[3]Validation!$M$20:$M$23,0),MATCH(K150,[3]Validation!$O$18:$R$18,0)),v.IPCC.risk,2,FALSE), "")</f>
        <v/>
      </c>
      <c r="V150" s="226" t="str">
        <f>IFERROR(VLOOKUP(INDEX([3]Validation!$O$20:$R$23, MATCH($S150,[3]Validation!$M$20:$M$23,0),MATCH(L150,[3]Validation!$O$18:$R$18,0)),v.IPCC.risk,2,FALSE), "")</f>
        <v/>
      </c>
      <c r="W150" s="226" t="str">
        <f>IFERROR(VLOOKUP(INDEX([3]Validation!$O$20:$R$23, MATCH($S150,[3]Validation!$M$20:$M$23,0),MATCH(M150,[3]Validation!$O$18:$R$18,0)),v.IPCC.risk,2,FALSE), "")</f>
        <v/>
      </c>
      <c r="X150" s="226" t="str">
        <f>IFERROR(VLOOKUP(INDEX([3]Validation!$O$20:$R$23, MATCH($S150,[3]Validation!$M$20:$M$23,0),MATCH(N150,[3]Validation!$O$18:$R$18,0)),v.IPCC.risk,2,FALSE), "")</f>
        <v/>
      </c>
      <c r="Y150" s="226" t="str">
        <f>IFERROR(VLOOKUP(INDEX([3]Validation!$O$20:$R$23, MATCH($S150,[3]Validation!$M$20:$M$23,0),MATCH(O150,[3]Validation!$O$18:$R$18,0)),v.IPCC.risk,2,FALSE), "")</f>
        <v/>
      </c>
      <c r="Z150" s="226"/>
      <c r="AA150" s="226"/>
      <c r="AB150" s="226"/>
      <c r="AC150" s="226"/>
      <c r="AD150" s="216"/>
    </row>
    <row r="151" spans="1:30" hidden="1" x14ac:dyDescent="0.25">
      <c r="A151" s="254"/>
      <c r="B151" s="255"/>
      <c r="C151" s="256"/>
      <c r="D151" s="256"/>
      <c r="E151" s="256"/>
      <c r="F151" s="256"/>
      <c r="G151" s="256"/>
      <c r="H151" s="257"/>
      <c r="I151" s="258"/>
      <c r="J151" s="258"/>
      <c r="K151" s="222"/>
      <c r="L151" s="222"/>
      <c r="M151" s="222"/>
      <c r="N151" s="222"/>
      <c r="O151" s="222"/>
      <c r="P151" s="222"/>
      <c r="Q151" s="224"/>
      <c r="R151" s="225"/>
      <c r="S151" s="226" t="str">
        <f>IFERROR(VLOOKUP(INDEX([3]Validation!$O$11:$R$14, MATCH($R151,[3]Validation!$M$11:$M$14,0),MATCH($Q151,[3]Validation!$O$9:$R$9,0)),[3]Validation!$F$10:$G$25,2,FALSE), "")</f>
        <v/>
      </c>
      <c r="T151" s="226"/>
      <c r="U151" s="226" t="str">
        <f>IFERROR(VLOOKUP(INDEX([3]Validation!$O$20:$R$23, MATCH($S151,[3]Validation!$M$20:$M$23,0),MATCH(K151,[3]Validation!$O$18:$R$18,0)),v.IPCC.risk,2,FALSE), "")</f>
        <v/>
      </c>
      <c r="V151" s="226" t="str">
        <f>IFERROR(VLOOKUP(INDEX([3]Validation!$O$20:$R$23, MATCH($S151,[3]Validation!$M$20:$M$23,0),MATCH(L151,[3]Validation!$O$18:$R$18,0)),v.IPCC.risk,2,FALSE), "")</f>
        <v/>
      </c>
      <c r="W151" s="226" t="str">
        <f>IFERROR(VLOOKUP(INDEX([3]Validation!$O$20:$R$23, MATCH($S151,[3]Validation!$M$20:$M$23,0),MATCH(M151,[3]Validation!$O$18:$R$18,0)),v.IPCC.risk,2,FALSE), "")</f>
        <v/>
      </c>
      <c r="X151" s="226" t="str">
        <f>IFERROR(VLOOKUP(INDEX([3]Validation!$O$20:$R$23, MATCH($S151,[3]Validation!$M$20:$M$23,0),MATCH(N151,[3]Validation!$O$18:$R$18,0)),v.IPCC.risk,2,FALSE), "")</f>
        <v/>
      </c>
      <c r="Y151" s="226" t="str">
        <f>IFERROR(VLOOKUP(INDEX([3]Validation!$O$20:$R$23, MATCH($S151,[3]Validation!$M$20:$M$23,0),MATCH(O151,[3]Validation!$O$18:$R$18,0)),v.IPCC.risk,2,FALSE), "")</f>
        <v/>
      </c>
      <c r="Z151" s="226"/>
      <c r="AA151" s="226"/>
      <c r="AB151" s="226"/>
      <c r="AC151" s="226"/>
      <c r="AD151" s="216"/>
    </row>
    <row r="152" spans="1:30" hidden="1" x14ac:dyDescent="0.25">
      <c r="A152" s="254"/>
      <c r="B152" s="255"/>
      <c r="C152" s="256"/>
      <c r="D152" s="256"/>
      <c r="E152" s="256"/>
      <c r="F152" s="256"/>
      <c r="G152" s="256"/>
      <c r="H152" s="257"/>
      <c r="I152" s="258"/>
      <c r="J152" s="258"/>
      <c r="K152" s="222"/>
      <c r="L152" s="222"/>
      <c r="M152" s="222"/>
      <c r="N152" s="222"/>
      <c r="O152" s="222"/>
      <c r="P152" s="222"/>
      <c r="Q152" s="224"/>
      <c r="R152" s="225"/>
      <c r="S152" s="226" t="str">
        <f>IFERROR(VLOOKUP(INDEX([3]Validation!$O$11:$R$14, MATCH($R152,[3]Validation!$M$11:$M$14,0),MATCH($Q152,[3]Validation!$O$9:$R$9,0)),[3]Validation!$F$10:$G$25,2,FALSE), "")</f>
        <v/>
      </c>
      <c r="T152" s="226"/>
      <c r="U152" s="226" t="str">
        <f>IFERROR(VLOOKUP(INDEX([3]Validation!$O$20:$R$23, MATCH($S152,[3]Validation!$M$20:$M$23,0),MATCH(K152,[3]Validation!$O$18:$R$18,0)),v.IPCC.risk,2,FALSE), "")</f>
        <v/>
      </c>
      <c r="V152" s="226" t="str">
        <f>IFERROR(VLOOKUP(INDEX([3]Validation!$O$20:$R$23, MATCH($S152,[3]Validation!$M$20:$M$23,0),MATCH(L152,[3]Validation!$O$18:$R$18,0)),v.IPCC.risk,2,FALSE), "")</f>
        <v/>
      </c>
      <c r="W152" s="226" t="str">
        <f>IFERROR(VLOOKUP(INDEX([3]Validation!$O$20:$R$23, MATCH($S152,[3]Validation!$M$20:$M$23,0),MATCH(M152,[3]Validation!$O$18:$R$18,0)),v.IPCC.risk,2,FALSE), "")</f>
        <v/>
      </c>
      <c r="X152" s="226" t="str">
        <f>IFERROR(VLOOKUP(INDEX([3]Validation!$O$20:$R$23, MATCH($S152,[3]Validation!$M$20:$M$23,0),MATCH(N152,[3]Validation!$O$18:$R$18,0)),v.IPCC.risk,2,FALSE), "")</f>
        <v/>
      </c>
      <c r="Y152" s="226" t="str">
        <f>IFERROR(VLOOKUP(INDEX([3]Validation!$O$20:$R$23, MATCH($S152,[3]Validation!$M$20:$M$23,0),MATCH(O152,[3]Validation!$O$18:$R$18,0)),v.IPCC.risk,2,FALSE), "")</f>
        <v/>
      </c>
      <c r="Z152" s="226"/>
      <c r="AA152" s="226"/>
      <c r="AB152" s="226"/>
      <c r="AC152" s="226"/>
      <c r="AD152" s="216"/>
    </row>
    <row r="153" spans="1:30" hidden="1" x14ac:dyDescent="0.25">
      <c r="A153" s="254"/>
      <c r="B153" s="255"/>
      <c r="C153" s="256"/>
      <c r="D153" s="256"/>
      <c r="E153" s="256"/>
      <c r="F153" s="256"/>
      <c r="G153" s="256"/>
      <c r="H153" s="257"/>
      <c r="I153" s="258"/>
      <c r="J153" s="258"/>
      <c r="K153" s="222"/>
      <c r="L153" s="222"/>
      <c r="M153" s="222"/>
      <c r="N153" s="222"/>
      <c r="O153" s="222"/>
      <c r="P153" s="222"/>
      <c r="Q153" s="224"/>
      <c r="R153" s="225"/>
      <c r="S153" s="226" t="str">
        <f>IFERROR(VLOOKUP(INDEX([3]Validation!$O$11:$R$14, MATCH($R153,[3]Validation!$M$11:$M$14,0),MATCH($Q153,[3]Validation!$O$9:$R$9,0)),[3]Validation!$F$10:$G$25,2,FALSE), "")</f>
        <v/>
      </c>
      <c r="T153" s="226"/>
      <c r="U153" s="226" t="str">
        <f>IFERROR(VLOOKUP(INDEX([3]Validation!$O$20:$R$23, MATCH($S153,[3]Validation!$M$20:$M$23,0),MATCH(K153,[3]Validation!$O$18:$R$18,0)),v.IPCC.risk,2,FALSE), "")</f>
        <v/>
      </c>
      <c r="V153" s="226" t="str">
        <f>IFERROR(VLOOKUP(INDEX([3]Validation!$O$20:$R$23, MATCH($S153,[3]Validation!$M$20:$M$23,0),MATCH(L153,[3]Validation!$O$18:$R$18,0)),v.IPCC.risk,2,FALSE), "")</f>
        <v/>
      </c>
      <c r="W153" s="226" t="str">
        <f>IFERROR(VLOOKUP(INDEX([3]Validation!$O$20:$R$23, MATCH($S153,[3]Validation!$M$20:$M$23,0),MATCH(M153,[3]Validation!$O$18:$R$18,0)),v.IPCC.risk,2,FALSE), "")</f>
        <v/>
      </c>
      <c r="X153" s="226" t="str">
        <f>IFERROR(VLOOKUP(INDEX([3]Validation!$O$20:$R$23, MATCH($S153,[3]Validation!$M$20:$M$23,0),MATCH(N153,[3]Validation!$O$18:$R$18,0)),v.IPCC.risk,2,FALSE), "")</f>
        <v/>
      </c>
      <c r="Y153" s="226" t="str">
        <f>IFERROR(VLOOKUP(INDEX([3]Validation!$O$20:$R$23, MATCH($S153,[3]Validation!$M$20:$M$23,0),MATCH(O153,[3]Validation!$O$18:$R$18,0)),v.IPCC.risk,2,FALSE), "")</f>
        <v/>
      </c>
      <c r="Z153" s="226"/>
      <c r="AA153" s="226"/>
      <c r="AB153" s="226"/>
      <c r="AC153" s="226"/>
      <c r="AD153" s="216"/>
    </row>
    <row r="154" spans="1:30" hidden="1" x14ac:dyDescent="0.25">
      <c r="A154" s="254"/>
      <c r="B154" s="255"/>
      <c r="C154" s="256"/>
      <c r="D154" s="256"/>
      <c r="E154" s="256"/>
      <c r="F154" s="256"/>
      <c r="G154" s="256"/>
      <c r="H154" s="257"/>
      <c r="I154" s="258"/>
      <c r="J154" s="258"/>
      <c r="K154" s="222"/>
      <c r="L154" s="222"/>
      <c r="M154" s="222"/>
      <c r="N154" s="222"/>
      <c r="O154" s="222"/>
      <c r="P154" s="222"/>
      <c r="Q154" s="224"/>
      <c r="R154" s="225"/>
      <c r="S154" s="226" t="str">
        <f>IFERROR(VLOOKUP(INDEX([3]Validation!$O$11:$R$14, MATCH($R154,[3]Validation!$M$11:$M$14,0),MATCH($Q154,[3]Validation!$O$9:$R$9,0)),[3]Validation!$F$10:$G$25,2,FALSE), "")</f>
        <v/>
      </c>
      <c r="T154" s="226"/>
      <c r="U154" s="226" t="str">
        <f>IFERROR(VLOOKUP(INDEX([3]Validation!$O$20:$R$23, MATCH($S154,[3]Validation!$M$20:$M$23,0),MATCH(K154,[3]Validation!$O$18:$R$18,0)),v.IPCC.risk,2,FALSE), "")</f>
        <v/>
      </c>
      <c r="V154" s="226" t="str">
        <f>IFERROR(VLOOKUP(INDEX([3]Validation!$O$20:$R$23, MATCH($S154,[3]Validation!$M$20:$M$23,0),MATCH(L154,[3]Validation!$O$18:$R$18,0)),v.IPCC.risk,2,FALSE), "")</f>
        <v/>
      </c>
      <c r="W154" s="226" t="str">
        <f>IFERROR(VLOOKUP(INDEX([3]Validation!$O$20:$R$23, MATCH($S154,[3]Validation!$M$20:$M$23,0),MATCH(M154,[3]Validation!$O$18:$R$18,0)),v.IPCC.risk,2,FALSE), "")</f>
        <v/>
      </c>
      <c r="X154" s="226" t="str">
        <f>IFERROR(VLOOKUP(INDEX([3]Validation!$O$20:$R$23, MATCH($S154,[3]Validation!$M$20:$M$23,0),MATCH(N154,[3]Validation!$O$18:$R$18,0)),v.IPCC.risk,2,FALSE), "")</f>
        <v/>
      </c>
      <c r="Y154" s="226" t="str">
        <f>IFERROR(VLOOKUP(INDEX([3]Validation!$O$20:$R$23, MATCH($S154,[3]Validation!$M$20:$M$23,0),MATCH(O154,[3]Validation!$O$18:$R$18,0)),v.IPCC.risk,2,FALSE), "")</f>
        <v/>
      </c>
      <c r="Z154" s="226"/>
      <c r="AA154" s="226"/>
      <c r="AB154" s="226"/>
      <c r="AC154" s="226"/>
      <c r="AD154" s="216"/>
    </row>
    <row r="155" spans="1:30" hidden="1" x14ac:dyDescent="0.25">
      <c r="A155" s="254"/>
      <c r="B155" s="255"/>
      <c r="C155" s="256"/>
      <c r="D155" s="256"/>
      <c r="E155" s="256"/>
      <c r="F155" s="256"/>
      <c r="G155" s="256"/>
      <c r="H155" s="257"/>
      <c r="I155" s="258"/>
      <c r="J155" s="258"/>
      <c r="K155" s="222"/>
      <c r="L155" s="222"/>
      <c r="M155" s="222"/>
      <c r="N155" s="222"/>
      <c r="O155" s="222"/>
      <c r="P155" s="222"/>
      <c r="Q155" s="224"/>
      <c r="R155" s="225"/>
      <c r="S155" s="226" t="str">
        <f>IFERROR(VLOOKUP(INDEX([3]Validation!$O$11:$R$14, MATCH($R155,[3]Validation!$M$11:$M$14,0),MATCH($Q155,[3]Validation!$O$9:$R$9,0)),[3]Validation!$F$10:$G$25,2,FALSE), "")</f>
        <v/>
      </c>
      <c r="T155" s="226"/>
      <c r="U155" s="226" t="str">
        <f>IFERROR(VLOOKUP(INDEX([3]Validation!$O$20:$R$23, MATCH($S155,[3]Validation!$M$20:$M$23,0),MATCH(K155,[3]Validation!$O$18:$R$18,0)),v.IPCC.risk,2,FALSE), "")</f>
        <v/>
      </c>
      <c r="V155" s="226" t="str">
        <f>IFERROR(VLOOKUP(INDEX([3]Validation!$O$20:$R$23, MATCH($S155,[3]Validation!$M$20:$M$23,0),MATCH(L155,[3]Validation!$O$18:$R$18,0)),v.IPCC.risk,2,FALSE), "")</f>
        <v/>
      </c>
      <c r="W155" s="226" t="str">
        <f>IFERROR(VLOOKUP(INDEX([3]Validation!$O$20:$R$23, MATCH($S155,[3]Validation!$M$20:$M$23,0),MATCH(M155,[3]Validation!$O$18:$R$18,0)),v.IPCC.risk,2,FALSE), "")</f>
        <v/>
      </c>
      <c r="X155" s="226" t="str">
        <f>IFERROR(VLOOKUP(INDEX([3]Validation!$O$20:$R$23, MATCH($S155,[3]Validation!$M$20:$M$23,0),MATCH(N155,[3]Validation!$O$18:$R$18,0)),v.IPCC.risk,2,FALSE), "")</f>
        <v/>
      </c>
      <c r="Y155" s="226" t="str">
        <f>IFERROR(VLOOKUP(INDEX([3]Validation!$O$20:$R$23, MATCH($S155,[3]Validation!$M$20:$M$23,0),MATCH(O155,[3]Validation!$O$18:$R$18,0)),v.IPCC.risk,2,FALSE), "")</f>
        <v/>
      </c>
      <c r="Z155" s="226"/>
      <c r="AA155" s="226"/>
      <c r="AB155" s="226"/>
      <c r="AC155" s="226"/>
      <c r="AD155" s="216"/>
    </row>
    <row r="156" spans="1:30" hidden="1" x14ac:dyDescent="0.25">
      <c r="A156" s="254"/>
      <c r="B156" s="255"/>
      <c r="C156" s="256"/>
      <c r="D156" s="256"/>
      <c r="E156" s="256"/>
      <c r="F156" s="256"/>
      <c r="G156" s="256"/>
      <c r="H156" s="257"/>
      <c r="I156" s="258"/>
      <c r="J156" s="258"/>
      <c r="K156" s="222"/>
      <c r="L156" s="222"/>
      <c r="M156" s="222"/>
      <c r="N156" s="222"/>
      <c r="O156" s="222"/>
      <c r="P156" s="222"/>
      <c r="Q156" s="224"/>
      <c r="R156" s="225"/>
      <c r="S156" s="226" t="str">
        <f>IFERROR(VLOOKUP(INDEX([3]Validation!$O$11:$R$14, MATCH($R156,[3]Validation!$M$11:$M$14,0),MATCH($Q156,[3]Validation!$O$9:$R$9,0)),[3]Validation!$F$10:$G$25,2,FALSE), "")</f>
        <v/>
      </c>
      <c r="T156" s="226"/>
      <c r="U156" s="226" t="str">
        <f>IFERROR(VLOOKUP(INDEX([3]Validation!$O$20:$R$23, MATCH($S156,[3]Validation!$M$20:$M$23,0),MATCH(K156,[3]Validation!$O$18:$R$18,0)),v.IPCC.risk,2,FALSE), "")</f>
        <v/>
      </c>
      <c r="V156" s="226" t="str">
        <f>IFERROR(VLOOKUP(INDEX([3]Validation!$O$20:$R$23, MATCH($S156,[3]Validation!$M$20:$M$23,0),MATCH(L156,[3]Validation!$O$18:$R$18,0)),v.IPCC.risk,2,FALSE), "")</f>
        <v/>
      </c>
      <c r="W156" s="226" t="str">
        <f>IFERROR(VLOOKUP(INDEX([3]Validation!$O$20:$R$23, MATCH($S156,[3]Validation!$M$20:$M$23,0),MATCH(M156,[3]Validation!$O$18:$R$18,0)),v.IPCC.risk,2,FALSE), "")</f>
        <v/>
      </c>
      <c r="X156" s="226" t="str">
        <f>IFERROR(VLOOKUP(INDEX([3]Validation!$O$20:$R$23, MATCH($S156,[3]Validation!$M$20:$M$23,0),MATCH(N156,[3]Validation!$O$18:$R$18,0)),v.IPCC.risk,2,FALSE), "")</f>
        <v/>
      </c>
      <c r="Y156" s="226" t="str">
        <f>IFERROR(VLOOKUP(INDEX([3]Validation!$O$20:$R$23, MATCH($S156,[3]Validation!$M$20:$M$23,0),MATCH(O156,[3]Validation!$O$18:$R$18,0)),v.IPCC.risk,2,FALSE), "")</f>
        <v/>
      </c>
      <c r="Z156" s="226"/>
      <c r="AA156" s="226"/>
      <c r="AB156" s="226"/>
      <c r="AC156" s="226"/>
      <c r="AD156" s="216"/>
    </row>
    <row r="157" spans="1:30" hidden="1" x14ac:dyDescent="0.25">
      <c r="A157" s="254"/>
      <c r="B157" s="255"/>
      <c r="C157" s="256"/>
      <c r="D157" s="256"/>
      <c r="E157" s="256"/>
      <c r="F157" s="256"/>
      <c r="G157" s="256"/>
      <c r="H157" s="257"/>
      <c r="I157" s="258"/>
      <c r="J157" s="258"/>
      <c r="K157" s="222"/>
      <c r="L157" s="222"/>
      <c r="M157" s="222"/>
      <c r="N157" s="222"/>
      <c r="O157" s="222"/>
      <c r="P157" s="222"/>
      <c r="Q157" s="224"/>
      <c r="R157" s="225"/>
      <c r="S157" s="226" t="str">
        <f>IFERROR(VLOOKUP(INDEX([3]Validation!$O$11:$R$14, MATCH($R157,[3]Validation!$M$11:$M$14,0),MATCH($Q157,[3]Validation!$O$9:$R$9,0)),[3]Validation!$F$10:$G$25,2,FALSE), "")</f>
        <v/>
      </c>
      <c r="T157" s="226"/>
      <c r="U157" s="226" t="str">
        <f>IFERROR(VLOOKUP(INDEX([3]Validation!$O$20:$R$23, MATCH($S157,[3]Validation!$M$20:$M$23,0),MATCH(K157,[3]Validation!$O$18:$R$18,0)),v.IPCC.risk,2,FALSE), "")</f>
        <v/>
      </c>
      <c r="V157" s="226" t="str">
        <f>IFERROR(VLOOKUP(INDEX([3]Validation!$O$20:$R$23, MATCH($S157,[3]Validation!$M$20:$M$23,0),MATCH(L157,[3]Validation!$O$18:$R$18,0)),v.IPCC.risk,2,FALSE), "")</f>
        <v/>
      </c>
      <c r="W157" s="226" t="str">
        <f>IFERROR(VLOOKUP(INDEX([3]Validation!$O$20:$R$23, MATCH($S157,[3]Validation!$M$20:$M$23,0),MATCH(M157,[3]Validation!$O$18:$R$18,0)),v.IPCC.risk,2,FALSE), "")</f>
        <v/>
      </c>
      <c r="X157" s="226" t="str">
        <f>IFERROR(VLOOKUP(INDEX([3]Validation!$O$20:$R$23, MATCH($S157,[3]Validation!$M$20:$M$23,0),MATCH(N157,[3]Validation!$O$18:$R$18,0)),v.IPCC.risk,2,FALSE), "")</f>
        <v/>
      </c>
      <c r="Y157" s="226" t="str">
        <f>IFERROR(VLOOKUP(INDEX([3]Validation!$O$20:$R$23, MATCH($S157,[3]Validation!$M$20:$M$23,0),MATCH(O157,[3]Validation!$O$18:$R$18,0)),v.IPCC.risk,2,FALSE), "")</f>
        <v/>
      </c>
      <c r="Z157" s="226"/>
      <c r="AA157" s="226"/>
      <c r="AB157" s="226"/>
      <c r="AC157" s="226"/>
      <c r="AD157" s="216"/>
    </row>
    <row r="158" spans="1:30" hidden="1" x14ac:dyDescent="0.25">
      <c r="A158" s="254"/>
      <c r="B158" s="255"/>
      <c r="C158" s="256"/>
      <c r="D158" s="256"/>
      <c r="E158" s="256"/>
      <c r="F158" s="256"/>
      <c r="G158" s="256"/>
      <c r="H158" s="257"/>
      <c r="I158" s="258"/>
      <c r="J158" s="258"/>
      <c r="K158" s="222"/>
      <c r="L158" s="222"/>
      <c r="M158" s="222"/>
      <c r="N158" s="222"/>
      <c r="O158" s="222"/>
      <c r="P158" s="222"/>
      <c r="Q158" s="224"/>
      <c r="R158" s="225"/>
      <c r="S158" s="226" t="str">
        <f>IFERROR(VLOOKUP(INDEX([3]Validation!$O$11:$R$14, MATCH($R158,[3]Validation!$M$11:$M$14,0),MATCH($Q158,[3]Validation!$O$9:$R$9,0)),[3]Validation!$F$10:$G$25,2,FALSE), "")</f>
        <v/>
      </c>
      <c r="T158" s="226"/>
      <c r="U158" s="226" t="str">
        <f>IFERROR(VLOOKUP(INDEX([3]Validation!$O$20:$R$23, MATCH($S158,[3]Validation!$M$20:$M$23,0),MATCH(K158,[3]Validation!$O$18:$R$18,0)),v.IPCC.risk,2,FALSE), "")</f>
        <v/>
      </c>
      <c r="V158" s="226" t="str">
        <f>IFERROR(VLOOKUP(INDEX([3]Validation!$O$20:$R$23, MATCH($S158,[3]Validation!$M$20:$M$23,0),MATCH(L158,[3]Validation!$O$18:$R$18,0)),v.IPCC.risk,2,FALSE), "")</f>
        <v/>
      </c>
      <c r="W158" s="226" t="str">
        <f>IFERROR(VLOOKUP(INDEX([3]Validation!$O$20:$R$23, MATCH($S158,[3]Validation!$M$20:$M$23,0),MATCH(M158,[3]Validation!$O$18:$R$18,0)),v.IPCC.risk,2,FALSE), "")</f>
        <v/>
      </c>
      <c r="X158" s="226" t="str">
        <f>IFERROR(VLOOKUP(INDEX([3]Validation!$O$20:$R$23, MATCH($S158,[3]Validation!$M$20:$M$23,0),MATCH(N158,[3]Validation!$O$18:$R$18,0)),v.IPCC.risk,2,FALSE), "")</f>
        <v/>
      </c>
      <c r="Y158" s="226" t="str">
        <f>IFERROR(VLOOKUP(INDEX([3]Validation!$O$20:$R$23, MATCH($S158,[3]Validation!$M$20:$M$23,0),MATCH(O158,[3]Validation!$O$18:$R$18,0)),v.IPCC.risk,2,FALSE), "")</f>
        <v/>
      </c>
      <c r="Z158" s="226"/>
      <c r="AA158" s="226"/>
      <c r="AB158" s="226"/>
      <c r="AC158" s="226"/>
      <c r="AD158" s="216"/>
    </row>
    <row r="159" spans="1:30" hidden="1" x14ac:dyDescent="0.25">
      <c r="A159" s="254"/>
      <c r="B159" s="255"/>
      <c r="C159" s="256"/>
      <c r="D159" s="256"/>
      <c r="E159" s="256"/>
      <c r="F159" s="256"/>
      <c r="G159" s="256"/>
      <c r="H159" s="257"/>
      <c r="I159" s="258"/>
      <c r="J159" s="258"/>
      <c r="K159" s="222"/>
      <c r="L159" s="222"/>
      <c r="M159" s="222"/>
      <c r="N159" s="222"/>
      <c r="O159" s="222"/>
      <c r="P159" s="222"/>
      <c r="Q159" s="224"/>
      <c r="R159" s="225"/>
      <c r="S159" s="226" t="str">
        <f>IFERROR(VLOOKUP(INDEX([3]Validation!$O$11:$R$14, MATCH($R159,[3]Validation!$M$11:$M$14,0),MATCH($Q159,[3]Validation!$O$9:$R$9,0)),[3]Validation!$F$10:$G$25,2,FALSE), "")</f>
        <v/>
      </c>
      <c r="T159" s="226"/>
      <c r="U159" s="226" t="str">
        <f>IFERROR(VLOOKUP(INDEX([3]Validation!$O$20:$R$23, MATCH($S159,[3]Validation!$M$20:$M$23,0),MATCH(K159,[3]Validation!$O$18:$R$18,0)),v.IPCC.risk,2,FALSE), "")</f>
        <v/>
      </c>
      <c r="V159" s="226" t="str">
        <f>IFERROR(VLOOKUP(INDEX([3]Validation!$O$20:$R$23, MATCH($S159,[3]Validation!$M$20:$M$23,0),MATCH(L159,[3]Validation!$O$18:$R$18,0)),v.IPCC.risk,2,FALSE), "")</f>
        <v/>
      </c>
      <c r="W159" s="226" t="str">
        <f>IFERROR(VLOOKUP(INDEX([3]Validation!$O$20:$R$23, MATCH($S159,[3]Validation!$M$20:$M$23,0),MATCH(M159,[3]Validation!$O$18:$R$18,0)),v.IPCC.risk,2,FALSE), "")</f>
        <v/>
      </c>
      <c r="X159" s="226" t="str">
        <f>IFERROR(VLOOKUP(INDEX([3]Validation!$O$20:$R$23, MATCH($S159,[3]Validation!$M$20:$M$23,0),MATCH(N159,[3]Validation!$O$18:$R$18,0)),v.IPCC.risk,2,FALSE), "")</f>
        <v/>
      </c>
      <c r="Y159" s="226" t="str">
        <f>IFERROR(VLOOKUP(INDEX([3]Validation!$O$20:$R$23, MATCH($S159,[3]Validation!$M$20:$M$23,0),MATCH(O159,[3]Validation!$O$18:$R$18,0)),v.IPCC.risk,2,FALSE), "")</f>
        <v/>
      </c>
      <c r="Z159" s="226"/>
      <c r="AA159" s="226"/>
      <c r="AB159" s="226"/>
      <c r="AC159" s="226"/>
      <c r="AD159" s="216"/>
    </row>
    <row r="160" spans="1:30" hidden="1" x14ac:dyDescent="0.25">
      <c r="A160" s="254"/>
      <c r="B160" s="255"/>
      <c r="C160" s="256"/>
      <c r="D160" s="256"/>
      <c r="E160" s="256"/>
      <c r="F160" s="256"/>
      <c r="G160" s="256"/>
      <c r="H160" s="257"/>
      <c r="I160" s="258"/>
      <c r="J160" s="258"/>
      <c r="K160" s="222"/>
      <c r="L160" s="222"/>
      <c r="M160" s="222"/>
      <c r="N160" s="222"/>
      <c r="O160" s="222"/>
      <c r="P160" s="222"/>
      <c r="Q160" s="224"/>
      <c r="R160" s="225"/>
      <c r="S160" s="226" t="str">
        <f>IFERROR(VLOOKUP(INDEX([3]Validation!$O$11:$R$14, MATCH($R160,[3]Validation!$M$11:$M$14,0),MATCH($Q160,[3]Validation!$O$9:$R$9,0)),[3]Validation!$F$10:$G$25,2,FALSE), "")</f>
        <v/>
      </c>
      <c r="T160" s="226"/>
      <c r="U160" s="226" t="str">
        <f>IFERROR(VLOOKUP(INDEX([3]Validation!$O$20:$R$23, MATCH($S160,[3]Validation!$M$20:$M$23,0),MATCH(K160,[3]Validation!$O$18:$R$18,0)),v.IPCC.risk,2,FALSE), "")</f>
        <v/>
      </c>
      <c r="V160" s="226" t="str">
        <f>IFERROR(VLOOKUP(INDEX([3]Validation!$O$20:$R$23, MATCH($S160,[3]Validation!$M$20:$M$23,0),MATCH(L160,[3]Validation!$O$18:$R$18,0)),v.IPCC.risk,2,FALSE), "")</f>
        <v/>
      </c>
      <c r="W160" s="226" t="str">
        <f>IFERROR(VLOOKUP(INDEX([3]Validation!$O$20:$R$23, MATCH($S160,[3]Validation!$M$20:$M$23,0),MATCH(M160,[3]Validation!$O$18:$R$18,0)),v.IPCC.risk,2,FALSE), "")</f>
        <v/>
      </c>
      <c r="X160" s="226" t="str">
        <f>IFERROR(VLOOKUP(INDEX([3]Validation!$O$20:$R$23, MATCH($S160,[3]Validation!$M$20:$M$23,0),MATCH(N160,[3]Validation!$O$18:$R$18,0)),v.IPCC.risk,2,FALSE), "")</f>
        <v/>
      </c>
      <c r="Y160" s="226" t="str">
        <f>IFERROR(VLOOKUP(INDEX([3]Validation!$O$20:$R$23, MATCH($S160,[3]Validation!$M$20:$M$23,0),MATCH(O160,[3]Validation!$O$18:$R$18,0)),v.IPCC.risk,2,FALSE), "")</f>
        <v/>
      </c>
      <c r="Z160" s="226"/>
      <c r="AA160" s="226"/>
      <c r="AB160" s="226"/>
      <c r="AC160" s="226"/>
      <c r="AD160" s="216"/>
    </row>
    <row r="161" spans="1:30" hidden="1" x14ac:dyDescent="0.25">
      <c r="A161" s="254"/>
      <c r="B161" s="255"/>
      <c r="C161" s="256"/>
      <c r="D161" s="256"/>
      <c r="E161" s="256"/>
      <c r="F161" s="256"/>
      <c r="G161" s="256"/>
      <c r="H161" s="257"/>
      <c r="I161" s="258"/>
      <c r="J161" s="258"/>
      <c r="K161" s="222"/>
      <c r="L161" s="222"/>
      <c r="M161" s="222"/>
      <c r="N161" s="222"/>
      <c r="O161" s="222"/>
      <c r="P161" s="222"/>
      <c r="Q161" s="224"/>
      <c r="R161" s="225"/>
      <c r="S161" s="226" t="str">
        <f>IFERROR(VLOOKUP(INDEX([3]Validation!$O$11:$R$14, MATCH($R161,[3]Validation!$M$11:$M$14,0),MATCH($Q161,[3]Validation!$O$9:$R$9,0)),[3]Validation!$F$10:$G$25,2,FALSE), "")</f>
        <v/>
      </c>
      <c r="T161" s="226"/>
      <c r="U161" s="226" t="str">
        <f>IFERROR(VLOOKUP(INDEX([3]Validation!$O$20:$R$23, MATCH($S161,[3]Validation!$M$20:$M$23,0),MATCH(K161,[3]Validation!$O$18:$R$18,0)),v.IPCC.risk,2,FALSE), "")</f>
        <v/>
      </c>
      <c r="V161" s="226" t="str">
        <f>IFERROR(VLOOKUP(INDEX([3]Validation!$O$20:$R$23, MATCH($S161,[3]Validation!$M$20:$M$23,0),MATCH(L161,[3]Validation!$O$18:$R$18,0)),v.IPCC.risk,2,FALSE), "")</f>
        <v/>
      </c>
      <c r="W161" s="226" t="str">
        <f>IFERROR(VLOOKUP(INDEX([3]Validation!$O$20:$R$23, MATCH($S161,[3]Validation!$M$20:$M$23,0),MATCH(M161,[3]Validation!$O$18:$R$18,0)),v.IPCC.risk,2,FALSE), "")</f>
        <v/>
      </c>
      <c r="X161" s="226" t="str">
        <f>IFERROR(VLOOKUP(INDEX([3]Validation!$O$20:$R$23, MATCH($S161,[3]Validation!$M$20:$M$23,0),MATCH(N161,[3]Validation!$O$18:$R$18,0)),v.IPCC.risk,2,FALSE), "")</f>
        <v/>
      </c>
      <c r="Y161" s="226" t="str">
        <f>IFERROR(VLOOKUP(INDEX([3]Validation!$O$20:$R$23, MATCH($S161,[3]Validation!$M$20:$M$23,0),MATCH(O161,[3]Validation!$O$18:$R$18,0)),v.IPCC.risk,2,FALSE), "")</f>
        <v/>
      </c>
      <c r="Z161" s="226"/>
      <c r="AA161" s="226"/>
      <c r="AB161" s="226"/>
      <c r="AC161" s="226"/>
      <c r="AD161" s="216"/>
    </row>
    <row r="162" spans="1:30" hidden="1" x14ac:dyDescent="0.25">
      <c r="A162" s="254"/>
      <c r="B162" s="255"/>
      <c r="C162" s="256"/>
      <c r="D162" s="256"/>
      <c r="E162" s="256"/>
      <c r="F162" s="256"/>
      <c r="G162" s="256"/>
      <c r="H162" s="257"/>
      <c r="I162" s="258"/>
      <c r="J162" s="258"/>
      <c r="K162" s="222"/>
      <c r="L162" s="222"/>
      <c r="M162" s="222"/>
      <c r="N162" s="222"/>
      <c r="O162" s="222"/>
      <c r="P162" s="222"/>
      <c r="Q162" s="224"/>
      <c r="R162" s="225"/>
      <c r="S162" s="226" t="str">
        <f>IFERROR(VLOOKUP(INDEX([3]Validation!$O$11:$R$14, MATCH($R162,[3]Validation!$M$11:$M$14,0),MATCH($Q162,[3]Validation!$O$9:$R$9,0)),[3]Validation!$F$10:$G$25,2,FALSE), "")</f>
        <v/>
      </c>
      <c r="T162" s="226"/>
      <c r="U162" s="226" t="str">
        <f>IFERROR(VLOOKUP(INDEX([3]Validation!$O$20:$R$23, MATCH($S162,[3]Validation!$M$20:$M$23,0),MATCH(K162,[3]Validation!$O$18:$R$18,0)),v.IPCC.risk,2,FALSE), "")</f>
        <v/>
      </c>
      <c r="V162" s="226" t="str">
        <f>IFERROR(VLOOKUP(INDEX([3]Validation!$O$20:$R$23, MATCH($S162,[3]Validation!$M$20:$M$23,0),MATCH(L162,[3]Validation!$O$18:$R$18,0)),v.IPCC.risk,2,FALSE), "")</f>
        <v/>
      </c>
      <c r="W162" s="226" t="str">
        <f>IFERROR(VLOOKUP(INDEX([3]Validation!$O$20:$R$23, MATCH($S162,[3]Validation!$M$20:$M$23,0),MATCH(M162,[3]Validation!$O$18:$R$18,0)),v.IPCC.risk,2,FALSE), "")</f>
        <v/>
      </c>
      <c r="X162" s="226" t="str">
        <f>IFERROR(VLOOKUP(INDEX([3]Validation!$O$20:$R$23, MATCH($S162,[3]Validation!$M$20:$M$23,0),MATCH(N162,[3]Validation!$O$18:$R$18,0)),v.IPCC.risk,2,FALSE), "")</f>
        <v/>
      </c>
      <c r="Y162" s="226" t="str">
        <f>IFERROR(VLOOKUP(INDEX([3]Validation!$O$20:$R$23, MATCH($S162,[3]Validation!$M$20:$M$23,0),MATCH(O162,[3]Validation!$O$18:$R$18,0)),v.IPCC.risk,2,FALSE), "")</f>
        <v/>
      </c>
      <c r="Z162" s="226"/>
      <c r="AA162" s="226"/>
      <c r="AB162" s="226"/>
      <c r="AC162" s="226"/>
      <c r="AD162" s="216"/>
    </row>
    <row r="163" spans="1:30" hidden="1" x14ac:dyDescent="0.25">
      <c r="A163" s="254"/>
      <c r="B163" s="255"/>
      <c r="C163" s="256"/>
      <c r="D163" s="256"/>
      <c r="E163" s="256"/>
      <c r="F163" s="256"/>
      <c r="G163" s="256"/>
      <c r="H163" s="257"/>
      <c r="I163" s="258"/>
      <c r="J163" s="258"/>
      <c r="K163" s="222"/>
      <c r="L163" s="222"/>
      <c r="M163" s="222"/>
      <c r="N163" s="222"/>
      <c r="O163" s="222"/>
      <c r="P163" s="222"/>
      <c r="Q163" s="224"/>
      <c r="R163" s="225"/>
      <c r="S163" s="226" t="str">
        <f>IFERROR(VLOOKUP(INDEX([3]Validation!$O$11:$R$14, MATCH($R163,[3]Validation!$M$11:$M$14,0),MATCH($Q163,[3]Validation!$O$9:$R$9,0)),[3]Validation!$F$10:$G$25,2,FALSE), "")</f>
        <v/>
      </c>
      <c r="T163" s="226"/>
      <c r="U163" s="226" t="str">
        <f>IFERROR(VLOOKUP(INDEX([3]Validation!$O$20:$R$23, MATCH($S163,[3]Validation!$M$20:$M$23,0),MATCH(K163,[3]Validation!$O$18:$R$18,0)),v.IPCC.risk,2,FALSE), "")</f>
        <v/>
      </c>
      <c r="V163" s="226" t="str">
        <f>IFERROR(VLOOKUP(INDEX([3]Validation!$O$20:$R$23, MATCH($S163,[3]Validation!$M$20:$M$23,0),MATCH(L163,[3]Validation!$O$18:$R$18,0)),v.IPCC.risk,2,FALSE), "")</f>
        <v/>
      </c>
      <c r="W163" s="226" t="str">
        <f>IFERROR(VLOOKUP(INDEX([3]Validation!$O$20:$R$23, MATCH($S163,[3]Validation!$M$20:$M$23,0),MATCH(M163,[3]Validation!$O$18:$R$18,0)),v.IPCC.risk,2,FALSE), "")</f>
        <v/>
      </c>
      <c r="X163" s="226" t="str">
        <f>IFERROR(VLOOKUP(INDEX([3]Validation!$O$20:$R$23, MATCH($S163,[3]Validation!$M$20:$M$23,0),MATCH(N163,[3]Validation!$O$18:$R$18,0)),v.IPCC.risk,2,FALSE), "")</f>
        <v/>
      </c>
      <c r="Y163" s="226" t="str">
        <f>IFERROR(VLOOKUP(INDEX([3]Validation!$O$20:$R$23, MATCH($S163,[3]Validation!$M$20:$M$23,0),MATCH(O163,[3]Validation!$O$18:$R$18,0)),v.IPCC.risk,2,FALSE), "")</f>
        <v/>
      </c>
      <c r="Z163" s="226"/>
      <c r="AA163" s="226"/>
      <c r="AB163" s="226"/>
      <c r="AC163" s="226"/>
      <c r="AD163" s="216"/>
    </row>
    <row r="164" spans="1:30" hidden="1" x14ac:dyDescent="0.25">
      <c r="A164" s="254"/>
      <c r="B164" s="255"/>
      <c r="C164" s="256"/>
      <c r="D164" s="256"/>
      <c r="E164" s="256"/>
      <c r="F164" s="256"/>
      <c r="G164" s="256"/>
      <c r="H164" s="257"/>
      <c r="I164" s="258"/>
      <c r="J164" s="258"/>
      <c r="K164" s="222"/>
      <c r="L164" s="222"/>
      <c r="M164" s="222"/>
      <c r="N164" s="222"/>
      <c r="O164" s="222"/>
      <c r="P164" s="222"/>
      <c r="Q164" s="224"/>
      <c r="R164" s="225"/>
      <c r="S164" s="226" t="str">
        <f>IFERROR(VLOOKUP(INDEX([3]Validation!$O$11:$R$14, MATCH($R164,[3]Validation!$M$11:$M$14,0),MATCH($Q164,[3]Validation!$O$9:$R$9,0)),[3]Validation!$F$10:$G$25,2,FALSE), "")</f>
        <v/>
      </c>
      <c r="T164" s="226"/>
      <c r="U164" s="226" t="str">
        <f>IFERROR(VLOOKUP(INDEX([3]Validation!$O$20:$R$23, MATCH($S164,[3]Validation!$M$20:$M$23,0),MATCH(K164,[3]Validation!$O$18:$R$18,0)),v.IPCC.risk,2,FALSE), "")</f>
        <v/>
      </c>
      <c r="V164" s="226" t="str">
        <f>IFERROR(VLOOKUP(INDEX([3]Validation!$O$20:$R$23, MATCH($S164,[3]Validation!$M$20:$M$23,0),MATCH(L164,[3]Validation!$O$18:$R$18,0)),v.IPCC.risk,2,FALSE), "")</f>
        <v/>
      </c>
      <c r="W164" s="226" t="str">
        <f>IFERROR(VLOOKUP(INDEX([3]Validation!$O$20:$R$23, MATCH($S164,[3]Validation!$M$20:$M$23,0),MATCH(M164,[3]Validation!$O$18:$R$18,0)),v.IPCC.risk,2,FALSE), "")</f>
        <v/>
      </c>
      <c r="X164" s="226" t="str">
        <f>IFERROR(VLOOKUP(INDEX([3]Validation!$O$20:$R$23, MATCH($S164,[3]Validation!$M$20:$M$23,0),MATCH(N164,[3]Validation!$O$18:$R$18,0)),v.IPCC.risk,2,FALSE), "")</f>
        <v/>
      </c>
      <c r="Y164" s="226" t="str">
        <f>IFERROR(VLOOKUP(INDEX([3]Validation!$O$20:$R$23, MATCH($S164,[3]Validation!$M$20:$M$23,0),MATCH(O164,[3]Validation!$O$18:$R$18,0)),v.IPCC.risk,2,FALSE), "")</f>
        <v/>
      </c>
      <c r="Z164" s="226"/>
      <c r="AA164" s="226"/>
      <c r="AB164" s="226"/>
      <c r="AC164" s="226"/>
      <c r="AD164" s="216"/>
    </row>
    <row r="165" spans="1:30" hidden="1" x14ac:dyDescent="0.25">
      <c r="A165" s="254"/>
      <c r="B165" s="255"/>
      <c r="C165" s="256"/>
      <c r="D165" s="256"/>
      <c r="E165" s="256"/>
      <c r="F165" s="256"/>
      <c r="G165" s="256"/>
      <c r="H165" s="257"/>
      <c r="I165" s="258"/>
      <c r="J165" s="258"/>
      <c r="K165" s="222"/>
      <c r="L165" s="222"/>
      <c r="M165" s="222"/>
      <c r="N165" s="222"/>
      <c r="O165" s="222"/>
      <c r="P165" s="222"/>
      <c r="Q165" s="224"/>
      <c r="R165" s="225"/>
      <c r="S165" s="226" t="str">
        <f>IFERROR(VLOOKUP(INDEX([3]Validation!$O$11:$R$14, MATCH($R165,[3]Validation!$M$11:$M$14,0),MATCH($Q165,[3]Validation!$O$9:$R$9,0)),[3]Validation!$F$10:$G$25,2,FALSE), "")</f>
        <v/>
      </c>
      <c r="T165" s="226"/>
      <c r="U165" s="226" t="str">
        <f>IFERROR(VLOOKUP(INDEX([3]Validation!$O$20:$R$23, MATCH($S165,[3]Validation!$M$20:$M$23,0),MATCH(K165,[3]Validation!$O$18:$R$18,0)),v.IPCC.risk,2,FALSE), "")</f>
        <v/>
      </c>
      <c r="V165" s="226" t="str">
        <f>IFERROR(VLOOKUP(INDEX([3]Validation!$O$20:$R$23, MATCH($S165,[3]Validation!$M$20:$M$23,0),MATCH(L165,[3]Validation!$O$18:$R$18,0)),v.IPCC.risk,2,FALSE), "")</f>
        <v/>
      </c>
      <c r="W165" s="226" t="str">
        <f>IFERROR(VLOOKUP(INDEX([3]Validation!$O$20:$R$23, MATCH($S165,[3]Validation!$M$20:$M$23,0),MATCH(M165,[3]Validation!$O$18:$R$18,0)),v.IPCC.risk,2,FALSE), "")</f>
        <v/>
      </c>
      <c r="X165" s="226" t="str">
        <f>IFERROR(VLOOKUP(INDEX([3]Validation!$O$20:$R$23, MATCH($S165,[3]Validation!$M$20:$M$23,0),MATCH(N165,[3]Validation!$O$18:$R$18,0)),v.IPCC.risk,2,FALSE), "")</f>
        <v/>
      </c>
      <c r="Y165" s="226" t="str">
        <f>IFERROR(VLOOKUP(INDEX([3]Validation!$O$20:$R$23, MATCH($S165,[3]Validation!$M$20:$M$23,0),MATCH(O165,[3]Validation!$O$18:$R$18,0)),v.IPCC.risk,2,FALSE), "")</f>
        <v/>
      </c>
      <c r="Z165" s="226"/>
      <c r="AA165" s="226"/>
      <c r="AB165" s="226"/>
      <c r="AC165" s="226"/>
      <c r="AD165" s="216"/>
    </row>
    <row r="166" spans="1:30" hidden="1" x14ac:dyDescent="0.25">
      <c r="A166" s="254"/>
      <c r="B166" s="255"/>
      <c r="C166" s="256"/>
      <c r="D166" s="256"/>
      <c r="E166" s="256"/>
      <c r="F166" s="256"/>
      <c r="G166" s="256"/>
      <c r="H166" s="257"/>
      <c r="I166" s="258"/>
      <c r="J166" s="258"/>
      <c r="K166" s="222"/>
      <c r="L166" s="222"/>
      <c r="M166" s="222"/>
      <c r="N166" s="222"/>
      <c r="O166" s="222"/>
      <c r="P166" s="222"/>
      <c r="Q166" s="224"/>
      <c r="R166" s="225"/>
      <c r="S166" s="226" t="str">
        <f>IFERROR(VLOOKUP(INDEX([3]Validation!$O$11:$R$14, MATCH($R166,[3]Validation!$M$11:$M$14,0),MATCH($Q166,[3]Validation!$O$9:$R$9,0)),[3]Validation!$F$10:$G$25,2,FALSE), "")</f>
        <v/>
      </c>
      <c r="T166" s="226"/>
      <c r="U166" s="226" t="str">
        <f>IFERROR(VLOOKUP(INDEX([3]Validation!$O$20:$R$23, MATCH($S166,[3]Validation!$M$20:$M$23,0),MATCH(K166,[3]Validation!$O$18:$R$18,0)),v.IPCC.risk,2,FALSE), "")</f>
        <v/>
      </c>
      <c r="V166" s="226" t="str">
        <f>IFERROR(VLOOKUP(INDEX([3]Validation!$O$20:$R$23, MATCH($S166,[3]Validation!$M$20:$M$23,0),MATCH(L166,[3]Validation!$O$18:$R$18,0)),v.IPCC.risk,2,FALSE), "")</f>
        <v/>
      </c>
      <c r="W166" s="226" t="str">
        <f>IFERROR(VLOOKUP(INDEX([3]Validation!$O$20:$R$23, MATCH($S166,[3]Validation!$M$20:$M$23,0),MATCH(M166,[3]Validation!$O$18:$R$18,0)),v.IPCC.risk,2,FALSE), "")</f>
        <v/>
      </c>
      <c r="X166" s="226" t="str">
        <f>IFERROR(VLOOKUP(INDEX([3]Validation!$O$20:$R$23, MATCH($S166,[3]Validation!$M$20:$M$23,0),MATCH(N166,[3]Validation!$O$18:$R$18,0)),v.IPCC.risk,2,FALSE), "")</f>
        <v/>
      </c>
      <c r="Y166" s="226" t="str">
        <f>IFERROR(VLOOKUP(INDEX([3]Validation!$O$20:$R$23, MATCH($S166,[3]Validation!$M$20:$M$23,0),MATCH(O166,[3]Validation!$O$18:$R$18,0)),v.IPCC.risk,2,FALSE), "")</f>
        <v/>
      </c>
      <c r="Z166" s="226"/>
      <c r="AA166" s="226"/>
      <c r="AB166" s="226"/>
      <c r="AC166" s="226"/>
      <c r="AD166" s="216"/>
    </row>
    <row r="167" spans="1:30" hidden="1" x14ac:dyDescent="0.25">
      <c r="A167" s="254"/>
      <c r="B167" s="255"/>
      <c r="C167" s="256"/>
      <c r="D167" s="256"/>
      <c r="E167" s="256"/>
      <c r="F167" s="256"/>
      <c r="G167" s="256"/>
      <c r="H167" s="257"/>
      <c r="I167" s="258"/>
      <c r="J167" s="258"/>
      <c r="K167" s="222"/>
      <c r="L167" s="222"/>
      <c r="M167" s="222"/>
      <c r="N167" s="222"/>
      <c r="O167" s="222"/>
      <c r="P167" s="222"/>
      <c r="Q167" s="224"/>
      <c r="R167" s="225"/>
      <c r="S167" s="226" t="str">
        <f>IFERROR(VLOOKUP(INDEX([3]Validation!$O$11:$R$14, MATCH($R167,[3]Validation!$M$11:$M$14,0),MATCH($Q167,[3]Validation!$O$9:$R$9,0)),[3]Validation!$F$10:$G$25,2,FALSE), "")</f>
        <v/>
      </c>
      <c r="T167" s="226"/>
      <c r="U167" s="226" t="str">
        <f>IFERROR(VLOOKUP(INDEX([3]Validation!$O$20:$R$23, MATCH($S167,[3]Validation!$M$20:$M$23,0),MATCH(K167,[3]Validation!$O$18:$R$18,0)),v.IPCC.risk,2,FALSE), "")</f>
        <v/>
      </c>
      <c r="V167" s="226" t="str">
        <f>IFERROR(VLOOKUP(INDEX([3]Validation!$O$20:$R$23, MATCH($S167,[3]Validation!$M$20:$M$23,0),MATCH(L167,[3]Validation!$O$18:$R$18,0)),v.IPCC.risk,2,FALSE), "")</f>
        <v/>
      </c>
      <c r="W167" s="226" t="str">
        <f>IFERROR(VLOOKUP(INDEX([3]Validation!$O$20:$R$23, MATCH($S167,[3]Validation!$M$20:$M$23,0),MATCH(M167,[3]Validation!$O$18:$R$18,0)),v.IPCC.risk,2,FALSE), "")</f>
        <v/>
      </c>
      <c r="X167" s="226" t="str">
        <f>IFERROR(VLOOKUP(INDEX([3]Validation!$O$20:$R$23, MATCH($S167,[3]Validation!$M$20:$M$23,0),MATCH(N167,[3]Validation!$O$18:$R$18,0)),v.IPCC.risk,2,FALSE), "")</f>
        <v/>
      </c>
      <c r="Y167" s="226" t="str">
        <f>IFERROR(VLOOKUP(INDEX([3]Validation!$O$20:$R$23, MATCH($S167,[3]Validation!$M$20:$M$23,0),MATCH(O167,[3]Validation!$O$18:$R$18,0)),v.IPCC.risk,2,FALSE), "")</f>
        <v/>
      </c>
      <c r="Z167" s="226"/>
      <c r="AA167" s="226"/>
      <c r="AB167" s="226"/>
      <c r="AC167" s="226"/>
      <c r="AD167" s="216"/>
    </row>
    <row r="168" spans="1:30" hidden="1" x14ac:dyDescent="0.25">
      <c r="A168" s="254"/>
      <c r="B168" s="255"/>
      <c r="C168" s="256"/>
      <c r="D168" s="256"/>
      <c r="E168" s="256"/>
      <c r="F168" s="256"/>
      <c r="G168" s="256"/>
      <c r="H168" s="257"/>
      <c r="I168" s="258"/>
      <c r="J168" s="258"/>
      <c r="K168" s="222"/>
      <c r="L168" s="222"/>
      <c r="M168" s="222"/>
      <c r="N168" s="222"/>
      <c r="O168" s="222"/>
      <c r="P168" s="222"/>
      <c r="Q168" s="224"/>
      <c r="R168" s="225"/>
      <c r="S168" s="226" t="str">
        <f>IFERROR(VLOOKUP(INDEX([3]Validation!$O$11:$R$14, MATCH($R168,[3]Validation!$M$11:$M$14,0),MATCH($Q168,[3]Validation!$O$9:$R$9,0)),[3]Validation!$F$10:$G$25,2,FALSE), "")</f>
        <v/>
      </c>
      <c r="T168" s="226"/>
      <c r="U168" s="226" t="str">
        <f>IFERROR(VLOOKUP(INDEX([3]Validation!$O$20:$R$23, MATCH($S168,[3]Validation!$M$20:$M$23,0),MATCH(K168,[3]Validation!$O$18:$R$18,0)),v.IPCC.risk,2,FALSE), "")</f>
        <v/>
      </c>
      <c r="V168" s="226" t="str">
        <f>IFERROR(VLOOKUP(INDEX([3]Validation!$O$20:$R$23, MATCH($S168,[3]Validation!$M$20:$M$23,0),MATCH(L168,[3]Validation!$O$18:$R$18,0)),v.IPCC.risk,2,FALSE), "")</f>
        <v/>
      </c>
      <c r="W168" s="226" t="str">
        <f>IFERROR(VLOOKUP(INDEX([3]Validation!$O$20:$R$23, MATCH($S168,[3]Validation!$M$20:$M$23,0),MATCH(M168,[3]Validation!$O$18:$R$18,0)),v.IPCC.risk,2,FALSE), "")</f>
        <v/>
      </c>
      <c r="X168" s="226" t="str">
        <f>IFERROR(VLOOKUP(INDEX([3]Validation!$O$20:$R$23, MATCH($S168,[3]Validation!$M$20:$M$23,0),MATCH(N168,[3]Validation!$O$18:$R$18,0)),v.IPCC.risk,2,FALSE), "")</f>
        <v/>
      </c>
      <c r="Y168" s="226" t="str">
        <f>IFERROR(VLOOKUP(INDEX([3]Validation!$O$20:$R$23, MATCH($S168,[3]Validation!$M$20:$M$23,0),MATCH(O168,[3]Validation!$O$18:$R$18,0)),v.IPCC.risk,2,FALSE), "")</f>
        <v/>
      </c>
      <c r="Z168" s="226"/>
      <c r="AA168" s="226"/>
      <c r="AB168" s="226"/>
      <c r="AC168" s="226"/>
      <c r="AD168" s="216"/>
    </row>
    <row r="169" spans="1:30" hidden="1" x14ac:dyDescent="0.25">
      <c r="A169" s="254"/>
      <c r="B169" s="255"/>
      <c r="C169" s="256"/>
      <c r="D169" s="256"/>
      <c r="E169" s="256"/>
      <c r="F169" s="256"/>
      <c r="G169" s="256"/>
      <c r="H169" s="257"/>
      <c r="I169" s="258"/>
      <c r="J169" s="258"/>
      <c r="K169" s="222"/>
      <c r="L169" s="222"/>
      <c r="M169" s="222"/>
      <c r="N169" s="222"/>
      <c r="O169" s="222"/>
      <c r="P169" s="222"/>
      <c r="Q169" s="224"/>
      <c r="R169" s="225"/>
      <c r="S169" s="226" t="str">
        <f>IFERROR(VLOOKUP(INDEX([3]Validation!$O$11:$R$14, MATCH($R169,[3]Validation!$M$11:$M$14,0),MATCH($Q169,[3]Validation!$O$9:$R$9,0)),[3]Validation!$F$10:$G$25,2,FALSE), "")</f>
        <v/>
      </c>
      <c r="T169" s="226"/>
      <c r="U169" s="226" t="str">
        <f>IFERROR(VLOOKUP(INDEX([3]Validation!$O$20:$R$23, MATCH($S169,[3]Validation!$M$20:$M$23,0),MATCH(K169,[3]Validation!$O$18:$R$18,0)),v.IPCC.risk,2,FALSE), "")</f>
        <v/>
      </c>
      <c r="V169" s="226" t="str">
        <f>IFERROR(VLOOKUP(INDEX([3]Validation!$O$20:$R$23, MATCH($S169,[3]Validation!$M$20:$M$23,0),MATCH(L169,[3]Validation!$O$18:$R$18,0)),v.IPCC.risk,2,FALSE), "")</f>
        <v/>
      </c>
      <c r="W169" s="226" t="str">
        <f>IFERROR(VLOOKUP(INDEX([3]Validation!$O$20:$R$23, MATCH($S169,[3]Validation!$M$20:$M$23,0),MATCH(M169,[3]Validation!$O$18:$R$18,0)),v.IPCC.risk,2,FALSE), "")</f>
        <v/>
      </c>
      <c r="X169" s="226" t="str">
        <f>IFERROR(VLOOKUP(INDEX([3]Validation!$O$20:$R$23, MATCH($S169,[3]Validation!$M$20:$M$23,0),MATCH(N169,[3]Validation!$O$18:$R$18,0)),v.IPCC.risk,2,FALSE), "")</f>
        <v/>
      </c>
      <c r="Y169" s="226" t="str">
        <f>IFERROR(VLOOKUP(INDEX([3]Validation!$O$20:$R$23, MATCH($S169,[3]Validation!$M$20:$M$23,0),MATCH(O169,[3]Validation!$O$18:$R$18,0)),v.IPCC.risk,2,FALSE), "")</f>
        <v/>
      </c>
      <c r="Z169" s="226"/>
      <c r="AA169" s="226"/>
      <c r="AB169" s="226"/>
      <c r="AC169" s="226"/>
      <c r="AD169" s="216"/>
    </row>
    <row r="170" spans="1:30" hidden="1" x14ac:dyDescent="0.25">
      <c r="A170" s="254"/>
      <c r="B170" s="255"/>
      <c r="C170" s="256"/>
      <c r="D170" s="256"/>
      <c r="E170" s="256"/>
      <c r="F170" s="256"/>
      <c r="G170" s="256"/>
      <c r="H170" s="257"/>
      <c r="I170" s="258"/>
      <c r="J170" s="258"/>
      <c r="K170" s="222"/>
      <c r="L170" s="222"/>
      <c r="M170" s="222"/>
      <c r="N170" s="222"/>
      <c r="O170" s="222"/>
      <c r="P170" s="222"/>
      <c r="Q170" s="224"/>
      <c r="R170" s="225"/>
      <c r="S170" s="226" t="str">
        <f>IFERROR(VLOOKUP(INDEX([3]Validation!$O$11:$R$14, MATCH($R170,[3]Validation!$M$11:$M$14,0),MATCH($Q170,[3]Validation!$O$9:$R$9,0)),[3]Validation!$F$10:$G$25,2,FALSE), "")</f>
        <v/>
      </c>
      <c r="T170" s="226"/>
      <c r="U170" s="226" t="str">
        <f>IFERROR(VLOOKUP(INDEX([3]Validation!$O$20:$R$23, MATCH($S170,[3]Validation!$M$20:$M$23,0),MATCH(K170,[3]Validation!$O$18:$R$18,0)),v.IPCC.risk,2,FALSE), "")</f>
        <v/>
      </c>
      <c r="V170" s="226" t="str">
        <f>IFERROR(VLOOKUP(INDEX([3]Validation!$O$20:$R$23, MATCH($S170,[3]Validation!$M$20:$M$23,0),MATCH(L170,[3]Validation!$O$18:$R$18,0)),v.IPCC.risk,2,FALSE), "")</f>
        <v/>
      </c>
      <c r="W170" s="226" t="str">
        <f>IFERROR(VLOOKUP(INDEX([3]Validation!$O$20:$R$23, MATCH($S170,[3]Validation!$M$20:$M$23,0),MATCH(M170,[3]Validation!$O$18:$R$18,0)),v.IPCC.risk,2,FALSE), "")</f>
        <v/>
      </c>
      <c r="X170" s="226" t="str">
        <f>IFERROR(VLOOKUP(INDEX([3]Validation!$O$20:$R$23, MATCH($S170,[3]Validation!$M$20:$M$23,0),MATCH(N170,[3]Validation!$O$18:$R$18,0)),v.IPCC.risk,2,FALSE), "")</f>
        <v/>
      </c>
      <c r="Y170" s="226" t="str">
        <f>IFERROR(VLOOKUP(INDEX([3]Validation!$O$20:$R$23, MATCH($S170,[3]Validation!$M$20:$M$23,0),MATCH(O170,[3]Validation!$O$18:$R$18,0)),v.IPCC.risk,2,FALSE), "")</f>
        <v/>
      </c>
      <c r="Z170" s="226"/>
      <c r="AA170" s="226"/>
      <c r="AB170" s="226"/>
      <c r="AC170" s="226"/>
      <c r="AD170" s="216"/>
    </row>
    <row r="171" spans="1:30" hidden="1" x14ac:dyDescent="0.25">
      <c r="A171" s="254"/>
      <c r="B171" s="255"/>
      <c r="C171" s="256"/>
      <c r="D171" s="256"/>
      <c r="E171" s="256"/>
      <c r="F171" s="256"/>
      <c r="G171" s="256"/>
      <c r="H171" s="257"/>
      <c r="I171" s="258"/>
      <c r="J171" s="258"/>
      <c r="K171" s="222"/>
      <c r="L171" s="222"/>
      <c r="M171" s="222"/>
      <c r="N171" s="222"/>
      <c r="O171" s="222"/>
      <c r="P171" s="222"/>
      <c r="Q171" s="224"/>
      <c r="R171" s="225"/>
      <c r="S171" s="226" t="str">
        <f>IFERROR(VLOOKUP(INDEX([3]Validation!$O$11:$R$14, MATCH($R171,[3]Validation!$M$11:$M$14,0),MATCH($Q171,[3]Validation!$O$9:$R$9,0)),[3]Validation!$F$10:$G$25,2,FALSE), "")</f>
        <v/>
      </c>
      <c r="T171" s="226"/>
      <c r="U171" s="226" t="str">
        <f>IFERROR(VLOOKUP(INDEX([3]Validation!$O$20:$R$23, MATCH($S171,[3]Validation!$M$20:$M$23,0),MATCH(K171,[3]Validation!$O$18:$R$18,0)),v.IPCC.risk,2,FALSE), "")</f>
        <v/>
      </c>
      <c r="V171" s="226" t="str">
        <f>IFERROR(VLOOKUP(INDEX([3]Validation!$O$20:$R$23, MATCH($S171,[3]Validation!$M$20:$M$23,0),MATCH(L171,[3]Validation!$O$18:$R$18,0)),v.IPCC.risk,2,FALSE), "")</f>
        <v/>
      </c>
      <c r="W171" s="226" t="str">
        <f>IFERROR(VLOOKUP(INDEX([3]Validation!$O$20:$R$23, MATCH($S171,[3]Validation!$M$20:$M$23,0),MATCH(M171,[3]Validation!$O$18:$R$18,0)),v.IPCC.risk,2,FALSE), "")</f>
        <v/>
      </c>
      <c r="X171" s="226" t="str">
        <f>IFERROR(VLOOKUP(INDEX([3]Validation!$O$20:$R$23, MATCH($S171,[3]Validation!$M$20:$M$23,0),MATCH(N171,[3]Validation!$O$18:$R$18,0)),v.IPCC.risk,2,FALSE), "")</f>
        <v/>
      </c>
      <c r="Y171" s="226" t="str">
        <f>IFERROR(VLOOKUP(INDEX([3]Validation!$O$20:$R$23, MATCH($S171,[3]Validation!$M$20:$M$23,0),MATCH(O171,[3]Validation!$O$18:$R$18,0)),v.IPCC.risk,2,FALSE), "")</f>
        <v/>
      </c>
      <c r="Z171" s="226"/>
      <c r="AA171" s="226"/>
      <c r="AB171" s="226"/>
      <c r="AC171" s="226"/>
      <c r="AD171" s="216"/>
    </row>
    <row r="172" spans="1:30" hidden="1" x14ac:dyDescent="0.25">
      <c r="A172" s="254"/>
      <c r="B172" s="255"/>
      <c r="C172" s="256"/>
      <c r="D172" s="256"/>
      <c r="E172" s="256"/>
      <c r="F172" s="256"/>
      <c r="G172" s="256"/>
      <c r="H172" s="257"/>
      <c r="I172" s="258"/>
      <c r="J172" s="258"/>
      <c r="K172" s="222"/>
      <c r="L172" s="222"/>
      <c r="M172" s="222"/>
      <c r="N172" s="222"/>
      <c r="O172" s="222"/>
      <c r="P172" s="222"/>
      <c r="Q172" s="224"/>
      <c r="R172" s="225"/>
      <c r="S172" s="226" t="str">
        <f>IFERROR(VLOOKUP(INDEX([3]Validation!$O$11:$R$14, MATCH($R172,[3]Validation!$M$11:$M$14,0),MATCH($Q172,[3]Validation!$O$9:$R$9,0)),[3]Validation!$F$10:$G$25,2,FALSE), "")</f>
        <v/>
      </c>
      <c r="T172" s="226"/>
      <c r="U172" s="226" t="str">
        <f>IFERROR(VLOOKUP(INDEX([3]Validation!$O$20:$R$23, MATCH($S172,[3]Validation!$M$20:$M$23,0),MATCH(K172,[3]Validation!$O$18:$R$18,0)),v.IPCC.risk,2,FALSE), "")</f>
        <v/>
      </c>
      <c r="V172" s="226" t="str">
        <f>IFERROR(VLOOKUP(INDEX([3]Validation!$O$20:$R$23, MATCH($S172,[3]Validation!$M$20:$M$23,0),MATCH(L172,[3]Validation!$O$18:$R$18,0)),v.IPCC.risk,2,FALSE), "")</f>
        <v/>
      </c>
      <c r="W172" s="226" t="str">
        <f>IFERROR(VLOOKUP(INDEX([3]Validation!$O$20:$R$23, MATCH($S172,[3]Validation!$M$20:$M$23,0),MATCH(M172,[3]Validation!$O$18:$R$18,0)),v.IPCC.risk,2,FALSE), "")</f>
        <v/>
      </c>
      <c r="X172" s="226" t="str">
        <f>IFERROR(VLOOKUP(INDEX([3]Validation!$O$20:$R$23, MATCH($S172,[3]Validation!$M$20:$M$23,0),MATCH(N172,[3]Validation!$O$18:$R$18,0)),v.IPCC.risk,2,FALSE), "")</f>
        <v/>
      </c>
      <c r="Y172" s="226" t="str">
        <f>IFERROR(VLOOKUP(INDEX([3]Validation!$O$20:$R$23, MATCH($S172,[3]Validation!$M$20:$M$23,0),MATCH(O172,[3]Validation!$O$18:$R$18,0)),v.IPCC.risk,2,FALSE), "")</f>
        <v/>
      </c>
      <c r="Z172" s="226"/>
      <c r="AA172" s="226"/>
      <c r="AB172" s="226"/>
      <c r="AC172" s="226"/>
      <c r="AD172" s="216"/>
    </row>
    <row r="173" spans="1:30" hidden="1" x14ac:dyDescent="0.25">
      <c r="A173" s="254"/>
      <c r="B173" s="255"/>
      <c r="C173" s="256"/>
      <c r="D173" s="256"/>
      <c r="E173" s="256"/>
      <c r="F173" s="256"/>
      <c r="G173" s="256"/>
      <c r="H173" s="257"/>
      <c r="I173" s="258"/>
      <c r="J173" s="258"/>
      <c r="K173" s="222"/>
      <c r="L173" s="222"/>
      <c r="M173" s="222"/>
      <c r="N173" s="222"/>
      <c r="O173" s="222"/>
      <c r="P173" s="222"/>
      <c r="Q173" s="224"/>
      <c r="R173" s="225"/>
      <c r="S173" s="226" t="str">
        <f>IFERROR(VLOOKUP(INDEX([3]Validation!$O$11:$R$14, MATCH($R173,[3]Validation!$M$11:$M$14,0),MATCH($Q173,[3]Validation!$O$9:$R$9,0)),[3]Validation!$F$10:$G$25,2,FALSE), "")</f>
        <v/>
      </c>
      <c r="T173" s="226"/>
      <c r="U173" s="226" t="str">
        <f>IFERROR(VLOOKUP(INDEX([3]Validation!$O$20:$R$23, MATCH($S173,[3]Validation!$M$20:$M$23,0),MATCH(K173,[3]Validation!$O$18:$R$18,0)),v.IPCC.risk,2,FALSE), "")</f>
        <v/>
      </c>
      <c r="V173" s="226" t="str">
        <f>IFERROR(VLOOKUP(INDEX([3]Validation!$O$20:$R$23, MATCH($S173,[3]Validation!$M$20:$M$23,0),MATCH(L173,[3]Validation!$O$18:$R$18,0)),v.IPCC.risk,2,FALSE), "")</f>
        <v/>
      </c>
      <c r="W173" s="226" t="str">
        <f>IFERROR(VLOOKUP(INDEX([3]Validation!$O$20:$R$23, MATCH($S173,[3]Validation!$M$20:$M$23,0),MATCH(M173,[3]Validation!$O$18:$R$18,0)),v.IPCC.risk,2,FALSE), "")</f>
        <v/>
      </c>
      <c r="X173" s="226" t="str">
        <f>IFERROR(VLOOKUP(INDEX([3]Validation!$O$20:$R$23, MATCH($S173,[3]Validation!$M$20:$M$23,0),MATCH(N173,[3]Validation!$O$18:$R$18,0)),v.IPCC.risk,2,FALSE), "")</f>
        <v/>
      </c>
      <c r="Y173" s="226" t="str">
        <f>IFERROR(VLOOKUP(INDEX([3]Validation!$O$20:$R$23, MATCH($S173,[3]Validation!$M$20:$M$23,0),MATCH(O173,[3]Validation!$O$18:$R$18,0)),v.IPCC.risk,2,FALSE), "")</f>
        <v/>
      </c>
      <c r="Z173" s="226"/>
      <c r="AA173" s="226"/>
      <c r="AB173" s="226"/>
      <c r="AC173" s="226"/>
      <c r="AD173" s="216"/>
    </row>
    <row r="174" spans="1:30" hidden="1" x14ac:dyDescent="0.25">
      <c r="A174" s="254"/>
      <c r="B174" s="255"/>
      <c r="C174" s="256"/>
      <c r="D174" s="256"/>
      <c r="E174" s="256"/>
      <c r="F174" s="256"/>
      <c r="G174" s="256"/>
      <c r="H174" s="257"/>
      <c r="I174" s="258"/>
      <c r="J174" s="258"/>
      <c r="K174" s="222"/>
      <c r="L174" s="222"/>
      <c r="M174" s="222"/>
      <c r="N174" s="222"/>
      <c r="O174" s="222"/>
      <c r="P174" s="222"/>
      <c r="Q174" s="224"/>
      <c r="R174" s="225"/>
      <c r="S174" s="226" t="str">
        <f>IFERROR(VLOOKUP(INDEX([3]Validation!$O$11:$R$14, MATCH($R174,[3]Validation!$M$11:$M$14,0),MATCH($Q174,[3]Validation!$O$9:$R$9,0)),[3]Validation!$F$10:$G$25,2,FALSE), "")</f>
        <v/>
      </c>
      <c r="T174" s="226"/>
      <c r="U174" s="226" t="str">
        <f>IFERROR(VLOOKUP(INDEX([3]Validation!$O$20:$R$23, MATCH($S174,[3]Validation!$M$20:$M$23,0),MATCH(K174,[3]Validation!$O$18:$R$18,0)),v.IPCC.risk,2,FALSE), "")</f>
        <v/>
      </c>
      <c r="V174" s="226" t="str">
        <f>IFERROR(VLOOKUP(INDEX([3]Validation!$O$20:$R$23, MATCH($S174,[3]Validation!$M$20:$M$23,0),MATCH(L174,[3]Validation!$O$18:$R$18,0)),v.IPCC.risk,2,FALSE), "")</f>
        <v/>
      </c>
      <c r="W174" s="226" t="str">
        <f>IFERROR(VLOOKUP(INDEX([3]Validation!$O$20:$R$23, MATCH($S174,[3]Validation!$M$20:$M$23,0),MATCH(M174,[3]Validation!$O$18:$R$18,0)),v.IPCC.risk,2,FALSE), "")</f>
        <v/>
      </c>
      <c r="X174" s="226" t="str">
        <f>IFERROR(VLOOKUP(INDEX([3]Validation!$O$20:$R$23, MATCH($S174,[3]Validation!$M$20:$M$23,0),MATCH(N174,[3]Validation!$O$18:$R$18,0)),v.IPCC.risk,2,FALSE), "")</f>
        <v/>
      </c>
      <c r="Y174" s="226" t="str">
        <f>IFERROR(VLOOKUP(INDEX([3]Validation!$O$20:$R$23, MATCH($S174,[3]Validation!$M$20:$M$23,0),MATCH(O174,[3]Validation!$O$18:$R$18,0)),v.IPCC.risk,2,FALSE), "")</f>
        <v/>
      </c>
      <c r="Z174" s="226"/>
      <c r="AA174" s="226"/>
      <c r="AB174" s="226"/>
      <c r="AC174" s="226"/>
      <c r="AD174" s="216"/>
    </row>
    <row r="175" spans="1:30" hidden="1" x14ac:dyDescent="0.25">
      <c r="A175" s="254"/>
      <c r="B175" s="255"/>
      <c r="C175" s="256"/>
      <c r="D175" s="256"/>
      <c r="E175" s="256"/>
      <c r="F175" s="256"/>
      <c r="G175" s="256"/>
      <c r="H175" s="257"/>
      <c r="I175" s="258"/>
      <c r="J175" s="258"/>
      <c r="K175" s="222"/>
      <c r="L175" s="222"/>
      <c r="M175" s="222"/>
      <c r="N175" s="222"/>
      <c r="O175" s="222"/>
      <c r="P175" s="222"/>
      <c r="Q175" s="224"/>
      <c r="R175" s="225"/>
      <c r="S175" s="226" t="str">
        <f>IFERROR(VLOOKUP(INDEX([3]Validation!$O$11:$R$14, MATCH($R175,[3]Validation!$M$11:$M$14,0),MATCH($Q175,[3]Validation!$O$9:$R$9,0)),[3]Validation!$F$10:$G$25,2,FALSE), "")</f>
        <v/>
      </c>
      <c r="T175" s="226"/>
      <c r="U175" s="226" t="str">
        <f>IFERROR(VLOOKUP(INDEX([3]Validation!$O$20:$R$23, MATCH($S175,[3]Validation!$M$20:$M$23,0),MATCH(K175,[3]Validation!$O$18:$R$18,0)),v.IPCC.risk,2,FALSE), "")</f>
        <v/>
      </c>
      <c r="V175" s="226" t="str">
        <f>IFERROR(VLOOKUP(INDEX([3]Validation!$O$20:$R$23, MATCH($S175,[3]Validation!$M$20:$M$23,0),MATCH(L175,[3]Validation!$O$18:$R$18,0)),v.IPCC.risk,2,FALSE), "")</f>
        <v/>
      </c>
      <c r="W175" s="226" t="str">
        <f>IFERROR(VLOOKUP(INDEX([3]Validation!$O$20:$R$23, MATCH($S175,[3]Validation!$M$20:$M$23,0),MATCH(M175,[3]Validation!$O$18:$R$18,0)),v.IPCC.risk,2,FALSE), "")</f>
        <v/>
      </c>
      <c r="X175" s="226" t="str">
        <f>IFERROR(VLOOKUP(INDEX([3]Validation!$O$20:$R$23, MATCH($S175,[3]Validation!$M$20:$M$23,0),MATCH(N175,[3]Validation!$O$18:$R$18,0)),v.IPCC.risk,2,FALSE), "")</f>
        <v/>
      </c>
      <c r="Y175" s="226" t="str">
        <f>IFERROR(VLOOKUP(INDEX([3]Validation!$O$20:$R$23, MATCH($S175,[3]Validation!$M$20:$M$23,0),MATCH(O175,[3]Validation!$O$18:$R$18,0)),v.IPCC.risk,2,FALSE), "")</f>
        <v/>
      </c>
      <c r="Z175" s="226"/>
      <c r="AA175" s="226"/>
      <c r="AB175" s="226"/>
      <c r="AC175" s="226"/>
      <c r="AD175" s="216"/>
    </row>
    <row r="176" spans="1:30" hidden="1" x14ac:dyDescent="0.25">
      <c r="A176" s="254"/>
      <c r="B176" s="255"/>
      <c r="C176" s="256"/>
      <c r="D176" s="256"/>
      <c r="E176" s="256"/>
      <c r="F176" s="256"/>
      <c r="G176" s="256"/>
      <c r="H176" s="257"/>
      <c r="I176" s="258"/>
      <c r="J176" s="258"/>
      <c r="K176" s="222"/>
      <c r="L176" s="222"/>
      <c r="M176" s="222"/>
      <c r="N176" s="222"/>
      <c r="O176" s="222"/>
      <c r="P176" s="222"/>
      <c r="Q176" s="224"/>
      <c r="R176" s="225"/>
      <c r="S176" s="226" t="str">
        <f>IFERROR(VLOOKUP(INDEX([3]Validation!$O$11:$R$14, MATCH($R176,[3]Validation!$M$11:$M$14,0),MATCH($Q176,[3]Validation!$O$9:$R$9,0)),[3]Validation!$F$10:$G$25,2,FALSE), "")</f>
        <v/>
      </c>
      <c r="T176" s="226"/>
      <c r="U176" s="226" t="str">
        <f>IFERROR(VLOOKUP(INDEX([3]Validation!$O$20:$R$23, MATCH($S176,[3]Validation!$M$20:$M$23,0),MATCH(K176,[3]Validation!$O$18:$R$18,0)),v.IPCC.risk,2,FALSE), "")</f>
        <v/>
      </c>
      <c r="V176" s="226" t="str">
        <f>IFERROR(VLOOKUP(INDEX([3]Validation!$O$20:$R$23, MATCH($S176,[3]Validation!$M$20:$M$23,0),MATCH(L176,[3]Validation!$O$18:$R$18,0)),v.IPCC.risk,2,FALSE), "")</f>
        <v/>
      </c>
      <c r="W176" s="226" t="str">
        <f>IFERROR(VLOOKUP(INDEX([3]Validation!$O$20:$R$23, MATCH($S176,[3]Validation!$M$20:$M$23,0),MATCH(M176,[3]Validation!$O$18:$R$18,0)),v.IPCC.risk,2,FALSE), "")</f>
        <v/>
      </c>
      <c r="X176" s="226" t="str">
        <f>IFERROR(VLOOKUP(INDEX([3]Validation!$O$20:$R$23, MATCH($S176,[3]Validation!$M$20:$M$23,0),MATCH(N176,[3]Validation!$O$18:$R$18,0)),v.IPCC.risk,2,FALSE), "")</f>
        <v/>
      </c>
      <c r="Y176" s="226" t="str">
        <f>IFERROR(VLOOKUP(INDEX([3]Validation!$O$20:$R$23, MATCH($S176,[3]Validation!$M$20:$M$23,0),MATCH(O176,[3]Validation!$O$18:$R$18,0)),v.IPCC.risk,2,FALSE), "")</f>
        <v/>
      </c>
      <c r="Z176" s="226"/>
      <c r="AA176" s="226"/>
      <c r="AB176" s="226"/>
      <c r="AC176" s="226"/>
      <c r="AD176" s="216"/>
    </row>
    <row r="177" spans="1:30" hidden="1" x14ac:dyDescent="0.25">
      <c r="A177" s="254"/>
      <c r="B177" s="255"/>
      <c r="C177" s="256"/>
      <c r="D177" s="256"/>
      <c r="E177" s="256"/>
      <c r="F177" s="256"/>
      <c r="G177" s="256"/>
      <c r="H177" s="257"/>
      <c r="I177" s="258"/>
      <c r="J177" s="258"/>
      <c r="K177" s="222"/>
      <c r="L177" s="222"/>
      <c r="M177" s="222"/>
      <c r="N177" s="222"/>
      <c r="O177" s="222"/>
      <c r="P177" s="222"/>
      <c r="Q177" s="224"/>
      <c r="R177" s="225"/>
      <c r="S177" s="226" t="str">
        <f>IFERROR(VLOOKUP(INDEX([3]Validation!$O$11:$R$14, MATCH($R177,[3]Validation!$M$11:$M$14,0),MATCH($Q177,[3]Validation!$O$9:$R$9,0)),[3]Validation!$F$10:$G$25,2,FALSE), "")</f>
        <v/>
      </c>
      <c r="T177" s="226"/>
      <c r="U177" s="226" t="str">
        <f>IFERROR(VLOOKUP(INDEX([3]Validation!$O$20:$R$23, MATCH($S177,[3]Validation!$M$20:$M$23,0),MATCH(K177,[3]Validation!$O$18:$R$18,0)),v.IPCC.risk,2,FALSE), "")</f>
        <v/>
      </c>
      <c r="V177" s="226" t="str">
        <f>IFERROR(VLOOKUP(INDEX([3]Validation!$O$20:$R$23, MATCH($S177,[3]Validation!$M$20:$M$23,0),MATCH(L177,[3]Validation!$O$18:$R$18,0)),v.IPCC.risk,2,FALSE), "")</f>
        <v/>
      </c>
      <c r="W177" s="226" t="str">
        <f>IFERROR(VLOOKUP(INDEX([3]Validation!$O$20:$R$23, MATCH($S177,[3]Validation!$M$20:$M$23,0),MATCH(M177,[3]Validation!$O$18:$R$18,0)),v.IPCC.risk,2,FALSE), "")</f>
        <v/>
      </c>
      <c r="X177" s="226" t="str">
        <f>IFERROR(VLOOKUP(INDEX([3]Validation!$O$20:$R$23, MATCH($S177,[3]Validation!$M$20:$M$23,0),MATCH(N177,[3]Validation!$O$18:$R$18,0)),v.IPCC.risk,2,FALSE), "")</f>
        <v/>
      </c>
      <c r="Y177" s="226" t="str">
        <f>IFERROR(VLOOKUP(INDEX([3]Validation!$O$20:$R$23, MATCH($S177,[3]Validation!$M$20:$M$23,0),MATCH(O177,[3]Validation!$O$18:$R$18,0)),v.IPCC.risk,2,FALSE), "")</f>
        <v/>
      </c>
      <c r="Z177" s="226"/>
      <c r="AA177" s="226"/>
      <c r="AB177" s="226"/>
      <c r="AC177" s="226"/>
      <c r="AD177" s="216"/>
    </row>
    <row r="178" spans="1:30" hidden="1" x14ac:dyDescent="0.25">
      <c r="A178" s="254"/>
      <c r="B178" s="255"/>
      <c r="C178" s="256"/>
      <c r="D178" s="256"/>
      <c r="E178" s="256"/>
      <c r="F178" s="256"/>
      <c r="G178" s="256"/>
      <c r="H178" s="257"/>
      <c r="I178" s="258"/>
      <c r="J178" s="258"/>
      <c r="K178" s="222"/>
      <c r="L178" s="222"/>
      <c r="M178" s="222"/>
      <c r="N178" s="222"/>
      <c r="O178" s="222"/>
      <c r="P178" s="222"/>
      <c r="Q178" s="224"/>
      <c r="R178" s="225"/>
      <c r="S178" s="226" t="str">
        <f>IFERROR(VLOOKUP(INDEX([3]Validation!$O$11:$R$14, MATCH($R178,[3]Validation!$M$11:$M$14,0),MATCH($Q178,[3]Validation!$O$9:$R$9,0)),[3]Validation!$F$10:$G$25,2,FALSE), "")</f>
        <v/>
      </c>
      <c r="T178" s="226"/>
      <c r="U178" s="226" t="str">
        <f>IFERROR(VLOOKUP(INDEX([3]Validation!$O$20:$R$23, MATCH($S178,[3]Validation!$M$20:$M$23,0),MATCH(K178,[3]Validation!$O$18:$R$18,0)),v.IPCC.risk,2,FALSE), "")</f>
        <v/>
      </c>
      <c r="V178" s="226" t="str">
        <f>IFERROR(VLOOKUP(INDEX([3]Validation!$O$20:$R$23, MATCH($S178,[3]Validation!$M$20:$M$23,0),MATCH(L178,[3]Validation!$O$18:$R$18,0)),v.IPCC.risk,2,FALSE), "")</f>
        <v/>
      </c>
      <c r="W178" s="226" t="str">
        <f>IFERROR(VLOOKUP(INDEX([3]Validation!$O$20:$R$23, MATCH($S178,[3]Validation!$M$20:$M$23,0),MATCH(M178,[3]Validation!$O$18:$R$18,0)),v.IPCC.risk,2,FALSE), "")</f>
        <v/>
      </c>
      <c r="X178" s="226" t="str">
        <f>IFERROR(VLOOKUP(INDEX([3]Validation!$O$20:$R$23, MATCH($S178,[3]Validation!$M$20:$M$23,0),MATCH(N178,[3]Validation!$O$18:$R$18,0)),v.IPCC.risk,2,FALSE), "")</f>
        <v/>
      </c>
      <c r="Y178" s="226" t="str">
        <f>IFERROR(VLOOKUP(INDEX([3]Validation!$O$20:$R$23, MATCH($S178,[3]Validation!$M$20:$M$23,0),MATCH(O178,[3]Validation!$O$18:$R$18,0)),v.IPCC.risk,2,FALSE), "")</f>
        <v/>
      </c>
      <c r="Z178" s="226"/>
      <c r="AA178" s="226"/>
      <c r="AB178" s="226"/>
      <c r="AC178" s="226"/>
      <c r="AD178" s="216"/>
    </row>
    <row r="179" spans="1:30" hidden="1" x14ac:dyDescent="0.25">
      <c r="A179" s="254"/>
      <c r="B179" s="255"/>
      <c r="C179" s="256"/>
      <c r="D179" s="256"/>
      <c r="E179" s="256"/>
      <c r="F179" s="256"/>
      <c r="G179" s="256"/>
      <c r="H179" s="257"/>
      <c r="I179" s="258"/>
      <c r="J179" s="258"/>
      <c r="K179" s="222"/>
      <c r="L179" s="222"/>
      <c r="M179" s="222"/>
      <c r="N179" s="222"/>
      <c r="O179" s="222"/>
      <c r="P179" s="222"/>
      <c r="Q179" s="224"/>
      <c r="R179" s="225"/>
      <c r="S179" s="226" t="str">
        <f>IFERROR(VLOOKUP(INDEX([3]Validation!$O$11:$R$14, MATCH($R179,[3]Validation!$M$11:$M$14,0),MATCH($Q179,[3]Validation!$O$9:$R$9,0)),[3]Validation!$F$10:$G$25,2,FALSE), "")</f>
        <v/>
      </c>
      <c r="T179" s="226"/>
      <c r="U179" s="226" t="str">
        <f>IFERROR(VLOOKUP(INDEX([3]Validation!$O$20:$R$23, MATCH($S179,[3]Validation!$M$20:$M$23,0),MATCH(K179,[3]Validation!$O$18:$R$18,0)),v.IPCC.risk,2,FALSE), "")</f>
        <v/>
      </c>
      <c r="V179" s="226" t="str">
        <f>IFERROR(VLOOKUP(INDEX([3]Validation!$O$20:$R$23, MATCH($S179,[3]Validation!$M$20:$M$23,0),MATCH(L179,[3]Validation!$O$18:$R$18,0)),v.IPCC.risk,2,FALSE), "")</f>
        <v/>
      </c>
      <c r="W179" s="226" t="str">
        <f>IFERROR(VLOOKUP(INDEX([3]Validation!$O$20:$R$23, MATCH($S179,[3]Validation!$M$20:$M$23,0),MATCH(M179,[3]Validation!$O$18:$R$18,0)),v.IPCC.risk,2,FALSE), "")</f>
        <v/>
      </c>
      <c r="X179" s="226" t="str">
        <f>IFERROR(VLOOKUP(INDEX([3]Validation!$O$20:$R$23, MATCH($S179,[3]Validation!$M$20:$M$23,0),MATCH(N179,[3]Validation!$O$18:$R$18,0)),v.IPCC.risk,2,FALSE), "")</f>
        <v/>
      </c>
      <c r="Y179" s="226" t="str">
        <f>IFERROR(VLOOKUP(INDEX([3]Validation!$O$20:$R$23, MATCH($S179,[3]Validation!$M$20:$M$23,0),MATCH(O179,[3]Validation!$O$18:$R$18,0)),v.IPCC.risk,2,FALSE), "")</f>
        <v/>
      </c>
      <c r="Z179" s="226"/>
      <c r="AA179" s="226"/>
      <c r="AB179" s="226"/>
      <c r="AC179" s="226"/>
      <c r="AD179" s="216"/>
    </row>
    <row r="180" spans="1:30" hidden="1" x14ac:dyDescent="0.25">
      <c r="A180" s="254"/>
      <c r="B180" s="255"/>
      <c r="C180" s="256"/>
      <c r="D180" s="256"/>
      <c r="E180" s="256"/>
      <c r="F180" s="256"/>
      <c r="G180" s="256"/>
      <c r="H180" s="257"/>
      <c r="I180" s="258"/>
      <c r="J180" s="258"/>
      <c r="K180" s="222"/>
      <c r="L180" s="222"/>
      <c r="M180" s="222"/>
      <c r="N180" s="222"/>
      <c r="O180" s="222"/>
      <c r="P180" s="222"/>
      <c r="Q180" s="224"/>
      <c r="R180" s="225"/>
      <c r="S180" s="226" t="str">
        <f>IFERROR(VLOOKUP(INDEX([3]Validation!$O$11:$R$14, MATCH($R180,[3]Validation!$M$11:$M$14,0),MATCH($Q180,[3]Validation!$O$9:$R$9,0)),[3]Validation!$F$10:$G$25,2,FALSE), "")</f>
        <v/>
      </c>
      <c r="T180" s="226"/>
      <c r="U180" s="226" t="str">
        <f>IFERROR(VLOOKUP(INDEX([3]Validation!$O$20:$R$23, MATCH($S180,[3]Validation!$M$20:$M$23,0),MATCH(K180,[3]Validation!$O$18:$R$18,0)),v.IPCC.risk,2,FALSE), "")</f>
        <v/>
      </c>
      <c r="V180" s="226" t="str">
        <f>IFERROR(VLOOKUP(INDEX([3]Validation!$O$20:$R$23, MATCH($S180,[3]Validation!$M$20:$M$23,0),MATCH(L180,[3]Validation!$O$18:$R$18,0)),v.IPCC.risk,2,FALSE), "")</f>
        <v/>
      </c>
      <c r="W180" s="226" t="str">
        <f>IFERROR(VLOOKUP(INDEX([3]Validation!$O$20:$R$23, MATCH($S180,[3]Validation!$M$20:$M$23,0),MATCH(M180,[3]Validation!$O$18:$R$18,0)),v.IPCC.risk,2,FALSE), "")</f>
        <v/>
      </c>
      <c r="X180" s="226" t="str">
        <f>IFERROR(VLOOKUP(INDEX([3]Validation!$O$20:$R$23, MATCH($S180,[3]Validation!$M$20:$M$23,0),MATCH(N180,[3]Validation!$O$18:$R$18,0)),v.IPCC.risk,2,FALSE), "")</f>
        <v/>
      </c>
      <c r="Y180" s="226" t="str">
        <f>IFERROR(VLOOKUP(INDEX([3]Validation!$O$20:$R$23, MATCH($S180,[3]Validation!$M$20:$M$23,0),MATCH(O180,[3]Validation!$O$18:$R$18,0)),v.IPCC.risk,2,FALSE), "")</f>
        <v/>
      </c>
      <c r="Z180" s="226"/>
      <c r="AA180" s="226"/>
      <c r="AB180" s="226"/>
      <c r="AC180" s="226"/>
      <c r="AD180" s="216"/>
    </row>
    <row r="181" spans="1:30" hidden="1" x14ac:dyDescent="0.25">
      <c r="A181" s="254"/>
      <c r="B181" s="255"/>
      <c r="C181" s="256"/>
      <c r="D181" s="256"/>
      <c r="E181" s="256"/>
      <c r="F181" s="256"/>
      <c r="G181" s="256"/>
      <c r="H181" s="257"/>
      <c r="I181" s="258"/>
      <c r="J181" s="258"/>
      <c r="K181" s="222"/>
      <c r="L181" s="222"/>
      <c r="M181" s="222"/>
      <c r="N181" s="222"/>
      <c r="O181" s="222"/>
      <c r="P181" s="222"/>
      <c r="Q181" s="224"/>
      <c r="R181" s="225"/>
      <c r="S181" s="226" t="str">
        <f>IFERROR(VLOOKUP(INDEX([3]Validation!$O$11:$R$14, MATCH($R181,[3]Validation!$M$11:$M$14,0),MATCH($Q181,[3]Validation!$O$9:$R$9,0)),[3]Validation!$F$10:$G$25,2,FALSE), "")</f>
        <v/>
      </c>
      <c r="T181" s="226"/>
      <c r="U181" s="226" t="str">
        <f>IFERROR(VLOOKUP(INDEX([3]Validation!$O$20:$R$23, MATCH($S181,[3]Validation!$M$20:$M$23,0),MATCH(K181,[3]Validation!$O$18:$R$18,0)),v.IPCC.risk,2,FALSE), "")</f>
        <v/>
      </c>
      <c r="V181" s="226" t="str">
        <f>IFERROR(VLOOKUP(INDEX([3]Validation!$O$20:$R$23, MATCH($S181,[3]Validation!$M$20:$M$23,0),MATCH(L181,[3]Validation!$O$18:$R$18,0)),v.IPCC.risk,2,FALSE), "")</f>
        <v/>
      </c>
      <c r="W181" s="226" t="str">
        <f>IFERROR(VLOOKUP(INDEX([3]Validation!$O$20:$R$23, MATCH($S181,[3]Validation!$M$20:$M$23,0),MATCH(M181,[3]Validation!$O$18:$R$18,0)),v.IPCC.risk,2,FALSE), "")</f>
        <v/>
      </c>
      <c r="X181" s="226" t="str">
        <f>IFERROR(VLOOKUP(INDEX([3]Validation!$O$20:$R$23, MATCH($S181,[3]Validation!$M$20:$M$23,0),MATCH(N181,[3]Validation!$O$18:$R$18,0)),v.IPCC.risk,2,FALSE), "")</f>
        <v/>
      </c>
      <c r="Y181" s="226" t="str">
        <f>IFERROR(VLOOKUP(INDEX([3]Validation!$O$20:$R$23, MATCH($S181,[3]Validation!$M$20:$M$23,0),MATCH(O181,[3]Validation!$O$18:$R$18,0)),v.IPCC.risk,2,FALSE), "")</f>
        <v/>
      </c>
      <c r="Z181" s="226"/>
      <c r="AA181" s="226"/>
      <c r="AB181" s="226"/>
      <c r="AC181" s="226"/>
      <c r="AD181" s="216"/>
    </row>
    <row r="182" spans="1:30" hidden="1" x14ac:dyDescent="0.25">
      <c r="A182" s="254"/>
      <c r="B182" s="255"/>
      <c r="C182" s="256"/>
      <c r="D182" s="256"/>
      <c r="E182" s="256"/>
      <c r="F182" s="256"/>
      <c r="G182" s="256"/>
      <c r="H182" s="257"/>
      <c r="I182" s="258"/>
      <c r="J182" s="258"/>
      <c r="K182" s="222"/>
      <c r="L182" s="222"/>
      <c r="M182" s="222"/>
      <c r="N182" s="222"/>
      <c r="O182" s="222"/>
      <c r="P182" s="222"/>
      <c r="Q182" s="224"/>
      <c r="R182" s="225"/>
      <c r="S182" s="226" t="str">
        <f>IFERROR(VLOOKUP(INDEX([3]Validation!$O$11:$R$14, MATCH($R182,[3]Validation!$M$11:$M$14,0),MATCH($Q182,[3]Validation!$O$9:$R$9,0)),[3]Validation!$F$10:$G$25,2,FALSE), "")</f>
        <v/>
      </c>
      <c r="T182" s="226"/>
      <c r="U182" s="226" t="str">
        <f>IFERROR(VLOOKUP(INDEX([3]Validation!$O$20:$R$23, MATCH($S182,[3]Validation!$M$20:$M$23,0),MATCH(K182,[3]Validation!$O$18:$R$18,0)),v.IPCC.risk,2,FALSE), "")</f>
        <v/>
      </c>
      <c r="V182" s="226" t="str">
        <f>IFERROR(VLOOKUP(INDEX([3]Validation!$O$20:$R$23, MATCH($S182,[3]Validation!$M$20:$M$23,0),MATCH(L182,[3]Validation!$O$18:$R$18,0)),v.IPCC.risk,2,FALSE), "")</f>
        <v/>
      </c>
      <c r="W182" s="226" t="str">
        <f>IFERROR(VLOOKUP(INDEX([3]Validation!$O$20:$R$23, MATCH($S182,[3]Validation!$M$20:$M$23,0),MATCH(M182,[3]Validation!$O$18:$R$18,0)),v.IPCC.risk,2,FALSE), "")</f>
        <v/>
      </c>
      <c r="X182" s="226" t="str">
        <f>IFERROR(VLOOKUP(INDEX([3]Validation!$O$20:$R$23, MATCH($S182,[3]Validation!$M$20:$M$23,0),MATCH(N182,[3]Validation!$O$18:$R$18,0)),v.IPCC.risk,2,FALSE), "")</f>
        <v/>
      </c>
      <c r="Y182" s="226" t="str">
        <f>IFERROR(VLOOKUP(INDEX([3]Validation!$O$20:$R$23, MATCH($S182,[3]Validation!$M$20:$M$23,0),MATCH(O182,[3]Validation!$O$18:$R$18,0)),v.IPCC.risk,2,FALSE), "")</f>
        <v/>
      </c>
      <c r="Z182" s="226"/>
      <c r="AA182" s="226"/>
      <c r="AB182" s="226"/>
      <c r="AC182" s="226"/>
      <c r="AD182" s="216"/>
    </row>
    <row r="183" spans="1:30" hidden="1" x14ac:dyDescent="0.25">
      <c r="A183" s="254"/>
      <c r="B183" s="255"/>
      <c r="C183" s="256"/>
      <c r="D183" s="256"/>
      <c r="E183" s="256"/>
      <c r="F183" s="256"/>
      <c r="G183" s="256"/>
      <c r="H183" s="257"/>
      <c r="I183" s="258"/>
      <c r="J183" s="258"/>
      <c r="K183" s="222"/>
      <c r="L183" s="222"/>
      <c r="M183" s="222"/>
      <c r="N183" s="222"/>
      <c r="O183" s="222"/>
      <c r="P183" s="222"/>
      <c r="Q183" s="224"/>
      <c r="R183" s="225"/>
      <c r="S183" s="226" t="str">
        <f>IFERROR(VLOOKUP(INDEX([3]Validation!$O$11:$R$14, MATCH($R183,[3]Validation!$M$11:$M$14,0),MATCH($Q183,[3]Validation!$O$9:$R$9,0)),[3]Validation!$F$10:$G$25,2,FALSE), "")</f>
        <v/>
      </c>
      <c r="T183" s="226"/>
      <c r="U183" s="226" t="str">
        <f>IFERROR(VLOOKUP(INDEX([3]Validation!$O$20:$R$23, MATCH($S183,[3]Validation!$M$20:$M$23,0),MATCH(K183,[3]Validation!$O$18:$R$18,0)),v.IPCC.risk,2,FALSE), "")</f>
        <v/>
      </c>
      <c r="V183" s="226" t="str">
        <f>IFERROR(VLOOKUP(INDEX([3]Validation!$O$20:$R$23, MATCH($S183,[3]Validation!$M$20:$M$23,0),MATCH(L183,[3]Validation!$O$18:$R$18,0)),v.IPCC.risk,2,FALSE), "")</f>
        <v/>
      </c>
      <c r="W183" s="226" t="str">
        <f>IFERROR(VLOOKUP(INDEX([3]Validation!$O$20:$R$23, MATCH($S183,[3]Validation!$M$20:$M$23,0),MATCH(M183,[3]Validation!$O$18:$R$18,0)),v.IPCC.risk,2,FALSE), "")</f>
        <v/>
      </c>
      <c r="X183" s="226" t="str">
        <f>IFERROR(VLOOKUP(INDEX([3]Validation!$O$20:$R$23, MATCH($S183,[3]Validation!$M$20:$M$23,0),MATCH(N183,[3]Validation!$O$18:$R$18,0)),v.IPCC.risk,2,FALSE), "")</f>
        <v/>
      </c>
      <c r="Y183" s="226" t="str">
        <f>IFERROR(VLOOKUP(INDEX([3]Validation!$O$20:$R$23, MATCH($S183,[3]Validation!$M$20:$M$23,0),MATCH(O183,[3]Validation!$O$18:$R$18,0)),v.IPCC.risk,2,FALSE), "")</f>
        <v/>
      </c>
      <c r="Z183" s="226"/>
      <c r="AA183" s="226"/>
      <c r="AB183" s="226"/>
      <c r="AC183" s="226"/>
      <c r="AD183" s="216"/>
    </row>
    <row r="184" spans="1:30" hidden="1" x14ac:dyDescent="0.25">
      <c r="A184" s="254"/>
      <c r="B184" s="255"/>
      <c r="C184" s="256"/>
      <c r="D184" s="256"/>
      <c r="E184" s="256"/>
      <c r="F184" s="256"/>
      <c r="G184" s="256"/>
      <c r="H184" s="257"/>
      <c r="I184" s="258"/>
      <c r="J184" s="258"/>
      <c r="K184" s="222"/>
      <c r="L184" s="222"/>
      <c r="M184" s="222"/>
      <c r="N184" s="222"/>
      <c r="O184" s="222"/>
      <c r="P184" s="222"/>
      <c r="Q184" s="224"/>
      <c r="R184" s="225"/>
      <c r="S184" s="226" t="str">
        <f>IFERROR(VLOOKUP(INDEX([3]Validation!$O$11:$R$14, MATCH($R184,[3]Validation!$M$11:$M$14,0),MATCH($Q184,[3]Validation!$O$9:$R$9,0)),[3]Validation!$F$10:$G$25,2,FALSE), "")</f>
        <v/>
      </c>
      <c r="T184" s="226"/>
      <c r="U184" s="226" t="str">
        <f>IFERROR(VLOOKUP(INDEX([3]Validation!$O$20:$R$23, MATCH($S184,[3]Validation!$M$20:$M$23,0),MATCH(K184,[3]Validation!$O$18:$R$18,0)),v.IPCC.risk,2,FALSE), "")</f>
        <v/>
      </c>
      <c r="V184" s="226" t="str">
        <f>IFERROR(VLOOKUP(INDEX([3]Validation!$O$20:$R$23, MATCH($S184,[3]Validation!$M$20:$M$23,0),MATCH(L184,[3]Validation!$O$18:$R$18,0)),v.IPCC.risk,2,FALSE), "")</f>
        <v/>
      </c>
      <c r="W184" s="226" t="str">
        <f>IFERROR(VLOOKUP(INDEX([3]Validation!$O$20:$R$23, MATCH($S184,[3]Validation!$M$20:$M$23,0),MATCH(M184,[3]Validation!$O$18:$R$18,0)),v.IPCC.risk,2,FALSE), "")</f>
        <v/>
      </c>
      <c r="X184" s="226" t="str">
        <f>IFERROR(VLOOKUP(INDEX([3]Validation!$O$20:$R$23, MATCH($S184,[3]Validation!$M$20:$M$23,0),MATCH(N184,[3]Validation!$O$18:$R$18,0)),v.IPCC.risk,2,FALSE), "")</f>
        <v/>
      </c>
      <c r="Y184" s="226" t="str">
        <f>IFERROR(VLOOKUP(INDEX([3]Validation!$O$20:$R$23, MATCH($S184,[3]Validation!$M$20:$M$23,0),MATCH(O184,[3]Validation!$O$18:$R$18,0)),v.IPCC.risk,2,FALSE), "")</f>
        <v/>
      </c>
      <c r="Z184" s="226"/>
      <c r="AA184" s="226"/>
      <c r="AB184" s="226"/>
      <c r="AC184" s="226"/>
      <c r="AD184" s="216"/>
    </row>
    <row r="185" spans="1:30" hidden="1" x14ac:dyDescent="0.25">
      <c r="A185" s="254"/>
      <c r="B185" s="255"/>
      <c r="C185" s="256"/>
      <c r="D185" s="256"/>
      <c r="E185" s="256"/>
      <c r="F185" s="256"/>
      <c r="G185" s="256"/>
      <c r="H185" s="257"/>
      <c r="I185" s="258"/>
      <c r="J185" s="258"/>
      <c r="K185" s="222"/>
      <c r="L185" s="222"/>
      <c r="M185" s="222"/>
      <c r="N185" s="222"/>
      <c r="O185" s="222"/>
      <c r="P185" s="222"/>
      <c r="Q185" s="224"/>
      <c r="R185" s="225"/>
      <c r="S185" s="226" t="str">
        <f>IFERROR(VLOOKUP(INDEX([3]Validation!$O$11:$R$14, MATCH($R185,[3]Validation!$M$11:$M$14,0),MATCH($Q185,[3]Validation!$O$9:$R$9,0)),[3]Validation!$F$10:$G$25,2,FALSE), "")</f>
        <v/>
      </c>
      <c r="T185" s="226"/>
      <c r="U185" s="226" t="str">
        <f>IFERROR(VLOOKUP(INDEX([3]Validation!$O$20:$R$23, MATCH($S185,[3]Validation!$M$20:$M$23,0),MATCH(K185,[3]Validation!$O$18:$R$18,0)),v.IPCC.risk,2,FALSE), "")</f>
        <v/>
      </c>
      <c r="V185" s="226" t="str">
        <f>IFERROR(VLOOKUP(INDEX([3]Validation!$O$20:$R$23, MATCH($S185,[3]Validation!$M$20:$M$23,0),MATCH(L185,[3]Validation!$O$18:$R$18,0)),v.IPCC.risk,2,FALSE), "")</f>
        <v/>
      </c>
      <c r="W185" s="226" t="str">
        <f>IFERROR(VLOOKUP(INDEX([3]Validation!$O$20:$R$23, MATCH($S185,[3]Validation!$M$20:$M$23,0),MATCH(M185,[3]Validation!$O$18:$R$18,0)),v.IPCC.risk,2,FALSE), "")</f>
        <v/>
      </c>
      <c r="X185" s="226" t="str">
        <f>IFERROR(VLOOKUP(INDEX([3]Validation!$O$20:$R$23, MATCH($S185,[3]Validation!$M$20:$M$23,0),MATCH(N185,[3]Validation!$O$18:$R$18,0)),v.IPCC.risk,2,FALSE), "")</f>
        <v/>
      </c>
      <c r="Y185" s="226" t="str">
        <f>IFERROR(VLOOKUP(INDEX([3]Validation!$O$20:$R$23, MATCH($S185,[3]Validation!$M$20:$M$23,0),MATCH(O185,[3]Validation!$O$18:$R$18,0)),v.IPCC.risk,2,FALSE), "")</f>
        <v/>
      </c>
      <c r="Z185" s="226"/>
      <c r="AA185" s="226"/>
      <c r="AB185" s="226"/>
      <c r="AC185" s="226"/>
      <c r="AD185" s="216"/>
    </row>
    <row r="186" spans="1:30" hidden="1" x14ac:dyDescent="0.25">
      <c r="A186" s="254"/>
      <c r="B186" s="255"/>
      <c r="C186" s="256"/>
      <c r="D186" s="256"/>
      <c r="E186" s="256"/>
      <c r="F186" s="256"/>
      <c r="G186" s="256"/>
      <c r="H186" s="257"/>
      <c r="I186" s="258"/>
      <c r="J186" s="258"/>
      <c r="K186" s="222"/>
      <c r="L186" s="222"/>
      <c r="M186" s="222"/>
      <c r="N186" s="222"/>
      <c r="O186" s="222"/>
      <c r="P186" s="222"/>
      <c r="Q186" s="224"/>
      <c r="R186" s="225"/>
      <c r="S186" s="226" t="str">
        <f>IFERROR(VLOOKUP(INDEX([3]Validation!$O$11:$R$14, MATCH($R186,[3]Validation!$M$11:$M$14,0),MATCH($Q186,[3]Validation!$O$9:$R$9,0)),[3]Validation!$F$10:$G$25,2,FALSE), "")</f>
        <v/>
      </c>
      <c r="T186" s="226"/>
      <c r="U186" s="226" t="str">
        <f>IFERROR(VLOOKUP(INDEX([3]Validation!$O$20:$R$23, MATCH($S186,[3]Validation!$M$20:$M$23,0),MATCH(K186,[3]Validation!$O$18:$R$18,0)),v.IPCC.risk,2,FALSE), "")</f>
        <v/>
      </c>
      <c r="V186" s="226" t="str">
        <f>IFERROR(VLOOKUP(INDEX([3]Validation!$O$20:$R$23, MATCH($S186,[3]Validation!$M$20:$M$23,0),MATCH(L186,[3]Validation!$O$18:$R$18,0)),v.IPCC.risk,2,FALSE), "")</f>
        <v/>
      </c>
      <c r="W186" s="226" t="str">
        <f>IFERROR(VLOOKUP(INDEX([3]Validation!$O$20:$R$23, MATCH($S186,[3]Validation!$M$20:$M$23,0),MATCH(M186,[3]Validation!$O$18:$R$18,0)),v.IPCC.risk,2,FALSE), "")</f>
        <v/>
      </c>
      <c r="X186" s="226" t="str">
        <f>IFERROR(VLOOKUP(INDEX([3]Validation!$O$20:$R$23, MATCH($S186,[3]Validation!$M$20:$M$23,0),MATCH(N186,[3]Validation!$O$18:$R$18,0)),v.IPCC.risk,2,FALSE), "")</f>
        <v/>
      </c>
      <c r="Y186" s="226" t="str">
        <f>IFERROR(VLOOKUP(INDEX([3]Validation!$O$20:$R$23, MATCH($S186,[3]Validation!$M$20:$M$23,0),MATCH(O186,[3]Validation!$O$18:$R$18,0)),v.IPCC.risk,2,FALSE), "")</f>
        <v/>
      </c>
      <c r="Z186" s="226"/>
      <c r="AA186" s="226"/>
      <c r="AB186" s="226"/>
      <c r="AC186" s="226"/>
      <c r="AD186" s="216"/>
    </row>
    <row r="187" spans="1:30" hidden="1" x14ac:dyDescent="0.25">
      <c r="A187" s="254"/>
      <c r="B187" s="255"/>
      <c r="C187" s="256"/>
      <c r="D187" s="256"/>
      <c r="E187" s="256"/>
      <c r="F187" s="256"/>
      <c r="G187" s="256"/>
      <c r="H187" s="257"/>
      <c r="I187" s="258"/>
      <c r="J187" s="258"/>
      <c r="K187" s="222"/>
      <c r="L187" s="222"/>
      <c r="M187" s="222"/>
      <c r="N187" s="222"/>
      <c r="O187" s="222"/>
      <c r="P187" s="222"/>
      <c r="Q187" s="224"/>
      <c r="R187" s="225"/>
      <c r="S187" s="226" t="str">
        <f>IFERROR(VLOOKUP(INDEX([3]Validation!$O$11:$R$14, MATCH($R187,[3]Validation!$M$11:$M$14,0),MATCH($Q187,[3]Validation!$O$9:$R$9,0)),[3]Validation!$F$10:$G$25,2,FALSE), "")</f>
        <v/>
      </c>
      <c r="T187" s="226"/>
      <c r="U187" s="226" t="str">
        <f>IFERROR(VLOOKUP(INDEX([3]Validation!$O$20:$R$23, MATCH($S187,[3]Validation!$M$20:$M$23,0),MATCH(K187,[3]Validation!$O$18:$R$18,0)),v.IPCC.risk,2,FALSE), "")</f>
        <v/>
      </c>
      <c r="V187" s="226" t="str">
        <f>IFERROR(VLOOKUP(INDEX([3]Validation!$O$20:$R$23, MATCH($S187,[3]Validation!$M$20:$M$23,0),MATCH(L187,[3]Validation!$O$18:$R$18,0)),v.IPCC.risk,2,FALSE), "")</f>
        <v/>
      </c>
      <c r="W187" s="226" t="str">
        <f>IFERROR(VLOOKUP(INDEX([3]Validation!$O$20:$R$23, MATCH($S187,[3]Validation!$M$20:$M$23,0),MATCH(M187,[3]Validation!$O$18:$R$18,0)),v.IPCC.risk,2,FALSE), "")</f>
        <v/>
      </c>
      <c r="X187" s="226" t="str">
        <f>IFERROR(VLOOKUP(INDEX([3]Validation!$O$20:$R$23, MATCH($S187,[3]Validation!$M$20:$M$23,0),MATCH(N187,[3]Validation!$O$18:$R$18,0)),v.IPCC.risk,2,FALSE), "")</f>
        <v/>
      </c>
      <c r="Y187" s="226" t="str">
        <f>IFERROR(VLOOKUP(INDEX([3]Validation!$O$20:$R$23, MATCH($S187,[3]Validation!$M$20:$M$23,0),MATCH(O187,[3]Validation!$O$18:$R$18,0)),v.IPCC.risk,2,FALSE), "")</f>
        <v/>
      </c>
      <c r="Z187" s="226"/>
      <c r="AA187" s="226"/>
      <c r="AB187" s="226"/>
      <c r="AC187" s="226"/>
      <c r="AD187" s="216"/>
    </row>
    <row r="188" spans="1:30" hidden="1" x14ac:dyDescent="0.25">
      <c r="A188" s="254"/>
      <c r="B188" s="255"/>
      <c r="C188" s="256"/>
      <c r="D188" s="256"/>
      <c r="E188" s="256"/>
      <c r="F188" s="256"/>
      <c r="G188" s="256"/>
      <c r="H188" s="257"/>
      <c r="I188" s="258"/>
      <c r="J188" s="258"/>
      <c r="K188" s="222"/>
      <c r="L188" s="222"/>
      <c r="M188" s="222"/>
      <c r="N188" s="222"/>
      <c r="O188" s="222"/>
      <c r="P188" s="222"/>
      <c r="Q188" s="224"/>
      <c r="R188" s="225"/>
      <c r="S188" s="226" t="str">
        <f>IFERROR(VLOOKUP(INDEX([3]Validation!$O$11:$R$14, MATCH($R188,[3]Validation!$M$11:$M$14,0),MATCH($Q188,[3]Validation!$O$9:$R$9,0)),[3]Validation!$F$10:$G$25,2,FALSE), "")</f>
        <v/>
      </c>
      <c r="T188" s="226"/>
      <c r="U188" s="226" t="str">
        <f>IFERROR(VLOOKUP(INDEX([3]Validation!$O$20:$R$23, MATCH($S188,[3]Validation!$M$20:$M$23,0),MATCH(K188,[3]Validation!$O$18:$R$18,0)),v.IPCC.risk,2,FALSE), "")</f>
        <v/>
      </c>
      <c r="V188" s="226" t="str">
        <f>IFERROR(VLOOKUP(INDEX([3]Validation!$O$20:$R$23, MATCH($S188,[3]Validation!$M$20:$M$23,0),MATCH(L188,[3]Validation!$O$18:$R$18,0)),v.IPCC.risk,2,FALSE), "")</f>
        <v/>
      </c>
      <c r="W188" s="226" t="str">
        <f>IFERROR(VLOOKUP(INDEX([3]Validation!$O$20:$R$23, MATCH($S188,[3]Validation!$M$20:$M$23,0),MATCH(M188,[3]Validation!$O$18:$R$18,0)),v.IPCC.risk,2,FALSE), "")</f>
        <v/>
      </c>
      <c r="X188" s="226" t="str">
        <f>IFERROR(VLOOKUP(INDEX([3]Validation!$O$20:$R$23, MATCH($S188,[3]Validation!$M$20:$M$23,0),MATCH(N188,[3]Validation!$O$18:$R$18,0)),v.IPCC.risk,2,FALSE), "")</f>
        <v/>
      </c>
      <c r="Y188" s="226" t="str">
        <f>IFERROR(VLOOKUP(INDEX([3]Validation!$O$20:$R$23, MATCH($S188,[3]Validation!$M$20:$M$23,0),MATCH(O188,[3]Validation!$O$18:$R$18,0)),v.IPCC.risk,2,FALSE), "")</f>
        <v/>
      </c>
      <c r="Z188" s="226"/>
      <c r="AA188" s="226"/>
      <c r="AB188" s="226"/>
      <c r="AC188" s="226"/>
      <c r="AD188" s="216"/>
    </row>
    <row r="189" spans="1:30" hidden="1" x14ac:dyDescent="0.25">
      <c r="A189" s="254"/>
      <c r="B189" s="255"/>
      <c r="C189" s="256"/>
      <c r="D189" s="256"/>
      <c r="E189" s="256"/>
      <c r="F189" s="256"/>
      <c r="G189" s="256"/>
      <c r="H189" s="257"/>
      <c r="I189" s="258"/>
      <c r="J189" s="258"/>
      <c r="K189" s="222"/>
      <c r="L189" s="222"/>
      <c r="M189" s="222"/>
      <c r="N189" s="222"/>
      <c r="O189" s="222"/>
      <c r="P189" s="222"/>
      <c r="Q189" s="224"/>
      <c r="R189" s="225"/>
      <c r="S189" s="226" t="str">
        <f>IFERROR(VLOOKUP(INDEX([3]Validation!$O$11:$R$14, MATCH($R189,[3]Validation!$M$11:$M$14,0),MATCH($Q189,[3]Validation!$O$9:$R$9,0)),[3]Validation!$F$10:$G$25,2,FALSE), "")</f>
        <v/>
      </c>
      <c r="T189" s="226"/>
      <c r="U189" s="226" t="str">
        <f>IFERROR(VLOOKUP(INDEX([3]Validation!$O$20:$R$23, MATCH($S189,[3]Validation!$M$20:$M$23,0),MATCH(K189,[3]Validation!$O$18:$R$18,0)),v.IPCC.risk,2,FALSE), "")</f>
        <v/>
      </c>
      <c r="V189" s="226" t="str">
        <f>IFERROR(VLOOKUP(INDEX([3]Validation!$O$20:$R$23, MATCH($S189,[3]Validation!$M$20:$M$23,0),MATCH(L189,[3]Validation!$O$18:$R$18,0)),v.IPCC.risk,2,FALSE), "")</f>
        <v/>
      </c>
      <c r="W189" s="226" t="str">
        <f>IFERROR(VLOOKUP(INDEX([3]Validation!$O$20:$R$23, MATCH($S189,[3]Validation!$M$20:$M$23,0),MATCH(M189,[3]Validation!$O$18:$R$18,0)),v.IPCC.risk,2,FALSE), "")</f>
        <v/>
      </c>
      <c r="X189" s="226" t="str">
        <f>IFERROR(VLOOKUP(INDEX([3]Validation!$O$20:$R$23, MATCH($S189,[3]Validation!$M$20:$M$23,0),MATCH(N189,[3]Validation!$O$18:$R$18,0)),v.IPCC.risk,2,FALSE), "")</f>
        <v/>
      </c>
      <c r="Y189" s="226" t="str">
        <f>IFERROR(VLOOKUP(INDEX([3]Validation!$O$20:$R$23, MATCH($S189,[3]Validation!$M$20:$M$23,0),MATCH(O189,[3]Validation!$O$18:$R$18,0)),v.IPCC.risk,2,FALSE), "")</f>
        <v/>
      </c>
      <c r="Z189" s="226"/>
      <c r="AA189" s="226"/>
      <c r="AB189" s="226"/>
      <c r="AC189" s="226"/>
      <c r="AD189" s="216"/>
    </row>
    <row r="190" spans="1:30" hidden="1" x14ac:dyDescent="0.25">
      <c r="A190" s="254"/>
      <c r="B190" s="255"/>
      <c r="C190" s="256"/>
      <c r="D190" s="256"/>
      <c r="E190" s="256"/>
      <c r="F190" s="256"/>
      <c r="G190" s="256"/>
      <c r="H190" s="257"/>
      <c r="I190" s="258"/>
      <c r="J190" s="258"/>
      <c r="K190" s="222"/>
      <c r="L190" s="222"/>
      <c r="M190" s="222"/>
      <c r="N190" s="222"/>
      <c r="O190" s="222"/>
      <c r="P190" s="222"/>
      <c r="Q190" s="224"/>
      <c r="R190" s="225"/>
      <c r="S190" s="226" t="str">
        <f>IFERROR(VLOOKUP(INDEX([3]Validation!$O$11:$R$14, MATCH($R190,[3]Validation!$M$11:$M$14,0),MATCH($Q190,[3]Validation!$O$9:$R$9,0)),[3]Validation!$F$10:$G$25,2,FALSE), "")</f>
        <v/>
      </c>
      <c r="T190" s="226"/>
      <c r="U190" s="226" t="str">
        <f>IFERROR(VLOOKUP(INDEX([3]Validation!$O$20:$R$23, MATCH($S190,[3]Validation!$M$20:$M$23,0),MATCH(K190,[3]Validation!$O$18:$R$18,0)),v.IPCC.risk,2,FALSE), "")</f>
        <v/>
      </c>
      <c r="V190" s="226" t="str">
        <f>IFERROR(VLOOKUP(INDEX([3]Validation!$O$20:$R$23, MATCH($S190,[3]Validation!$M$20:$M$23,0),MATCH(L190,[3]Validation!$O$18:$R$18,0)),v.IPCC.risk,2,FALSE), "")</f>
        <v/>
      </c>
      <c r="W190" s="226" t="str">
        <f>IFERROR(VLOOKUP(INDEX([3]Validation!$O$20:$R$23, MATCH($S190,[3]Validation!$M$20:$M$23,0),MATCH(M190,[3]Validation!$O$18:$R$18,0)),v.IPCC.risk,2,FALSE), "")</f>
        <v/>
      </c>
      <c r="X190" s="226" t="str">
        <f>IFERROR(VLOOKUP(INDEX([3]Validation!$O$20:$R$23, MATCH($S190,[3]Validation!$M$20:$M$23,0),MATCH(N190,[3]Validation!$O$18:$R$18,0)),v.IPCC.risk,2,FALSE), "")</f>
        <v/>
      </c>
      <c r="Y190" s="226" t="str">
        <f>IFERROR(VLOOKUP(INDEX([3]Validation!$O$20:$R$23, MATCH($S190,[3]Validation!$M$20:$M$23,0),MATCH(O190,[3]Validation!$O$18:$R$18,0)),v.IPCC.risk,2,FALSE), "")</f>
        <v/>
      </c>
      <c r="Z190" s="226"/>
      <c r="AA190" s="226"/>
      <c r="AB190" s="226"/>
      <c r="AC190" s="226"/>
      <c r="AD190" s="216"/>
    </row>
    <row r="191" spans="1:30" hidden="1" x14ac:dyDescent="0.25">
      <c r="A191" s="254"/>
      <c r="B191" s="255"/>
      <c r="C191" s="256"/>
      <c r="D191" s="256"/>
      <c r="E191" s="256"/>
      <c r="F191" s="256"/>
      <c r="G191" s="256"/>
      <c r="H191" s="257"/>
      <c r="I191" s="258"/>
      <c r="J191" s="258"/>
      <c r="K191" s="222"/>
      <c r="L191" s="222"/>
      <c r="M191" s="222"/>
      <c r="N191" s="222"/>
      <c r="O191" s="222"/>
      <c r="P191" s="222"/>
      <c r="Q191" s="224"/>
      <c r="R191" s="225"/>
      <c r="S191" s="226" t="str">
        <f>IFERROR(VLOOKUP(INDEX([3]Validation!$O$11:$R$14, MATCH($R191,[3]Validation!$M$11:$M$14,0),MATCH($Q191,[3]Validation!$O$9:$R$9,0)),[3]Validation!$F$10:$G$25,2,FALSE), "")</f>
        <v/>
      </c>
      <c r="T191" s="226"/>
      <c r="U191" s="226" t="str">
        <f>IFERROR(VLOOKUP(INDEX([3]Validation!$O$20:$R$23, MATCH($S191,[3]Validation!$M$20:$M$23,0),MATCH(K191,[3]Validation!$O$18:$R$18,0)),v.IPCC.risk,2,FALSE), "")</f>
        <v/>
      </c>
      <c r="V191" s="226" t="str">
        <f>IFERROR(VLOOKUP(INDEX([3]Validation!$O$20:$R$23, MATCH($S191,[3]Validation!$M$20:$M$23,0),MATCH(L191,[3]Validation!$O$18:$R$18,0)),v.IPCC.risk,2,FALSE), "")</f>
        <v/>
      </c>
      <c r="W191" s="226" t="str">
        <f>IFERROR(VLOOKUP(INDEX([3]Validation!$O$20:$R$23, MATCH($S191,[3]Validation!$M$20:$M$23,0),MATCH(M191,[3]Validation!$O$18:$R$18,0)),v.IPCC.risk,2,FALSE), "")</f>
        <v/>
      </c>
      <c r="X191" s="226" t="str">
        <f>IFERROR(VLOOKUP(INDEX([3]Validation!$O$20:$R$23, MATCH($S191,[3]Validation!$M$20:$M$23,0),MATCH(N191,[3]Validation!$O$18:$R$18,0)),v.IPCC.risk,2,FALSE), "")</f>
        <v/>
      </c>
      <c r="Y191" s="226" t="str">
        <f>IFERROR(VLOOKUP(INDEX([3]Validation!$O$20:$R$23, MATCH($S191,[3]Validation!$M$20:$M$23,0),MATCH(O191,[3]Validation!$O$18:$R$18,0)),v.IPCC.risk,2,FALSE), "")</f>
        <v/>
      </c>
      <c r="Z191" s="226"/>
      <c r="AA191" s="226"/>
      <c r="AB191" s="226"/>
      <c r="AC191" s="226"/>
      <c r="AD191" s="216"/>
    </row>
    <row r="192" spans="1:30" hidden="1" x14ac:dyDescent="0.25">
      <c r="A192" s="254"/>
      <c r="B192" s="255"/>
      <c r="C192" s="256"/>
      <c r="D192" s="256"/>
      <c r="E192" s="256"/>
      <c r="F192" s="256"/>
      <c r="G192" s="256"/>
      <c r="H192" s="257"/>
      <c r="I192" s="258"/>
      <c r="J192" s="258"/>
      <c r="K192" s="222"/>
      <c r="L192" s="222"/>
      <c r="M192" s="222"/>
      <c r="N192" s="222"/>
      <c r="O192" s="222"/>
      <c r="P192" s="222"/>
      <c r="Q192" s="224"/>
      <c r="R192" s="225"/>
      <c r="S192" s="226" t="str">
        <f>IFERROR(VLOOKUP(INDEX([3]Validation!$O$11:$R$14, MATCH($R192,[3]Validation!$M$11:$M$14,0),MATCH($Q192,[3]Validation!$O$9:$R$9,0)),[3]Validation!$F$10:$G$25,2,FALSE), "")</f>
        <v/>
      </c>
      <c r="T192" s="226"/>
      <c r="U192" s="226" t="str">
        <f>IFERROR(VLOOKUP(INDEX([3]Validation!$O$20:$R$23, MATCH($S192,[3]Validation!$M$20:$M$23,0),MATCH(K192,[3]Validation!$O$18:$R$18,0)),v.IPCC.risk,2,FALSE), "")</f>
        <v/>
      </c>
      <c r="V192" s="226" t="str">
        <f>IFERROR(VLOOKUP(INDEX([3]Validation!$O$20:$R$23, MATCH($S192,[3]Validation!$M$20:$M$23,0),MATCH(L192,[3]Validation!$O$18:$R$18,0)),v.IPCC.risk,2,FALSE), "")</f>
        <v/>
      </c>
      <c r="W192" s="226" t="str">
        <f>IFERROR(VLOOKUP(INDEX([3]Validation!$O$20:$R$23, MATCH($S192,[3]Validation!$M$20:$M$23,0),MATCH(M192,[3]Validation!$O$18:$R$18,0)),v.IPCC.risk,2,FALSE), "")</f>
        <v/>
      </c>
      <c r="X192" s="226" t="str">
        <f>IFERROR(VLOOKUP(INDEX([3]Validation!$O$20:$R$23, MATCH($S192,[3]Validation!$M$20:$M$23,0),MATCH(N192,[3]Validation!$O$18:$R$18,0)),v.IPCC.risk,2,FALSE), "")</f>
        <v/>
      </c>
      <c r="Y192" s="226" t="str">
        <f>IFERROR(VLOOKUP(INDEX([3]Validation!$O$20:$R$23, MATCH($S192,[3]Validation!$M$20:$M$23,0),MATCH(O192,[3]Validation!$O$18:$R$18,0)),v.IPCC.risk,2,FALSE), "")</f>
        <v/>
      </c>
      <c r="Z192" s="226"/>
      <c r="AA192" s="226"/>
      <c r="AB192" s="226"/>
      <c r="AC192" s="226"/>
      <c r="AD192" s="216"/>
    </row>
    <row r="193" spans="1:30" hidden="1" x14ac:dyDescent="0.25">
      <c r="A193" s="254"/>
      <c r="B193" s="255"/>
      <c r="C193" s="256"/>
      <c r="D193" s="256"/>
      <c r="E193" s="256"/>
      <c r="F193" s="256"/>
      <c r="G193" s="256"/>
      <c r="H193" s="257"/>
      <c r="I193" s="258"/>
      <c r="J193" s="258"/>
      <c r="K193" s="222"/>
      <c r="L193" s="222"/>
      <c r="M193" s="222"/>
      <c r="N193" s="222"/>
      <c r="O193" s="222"/>
      <c r="P193" s="222"/>
      <c r="Q193" s="224"/>
      <c r="R193" s="225"/>
      <c r="S193" s="226" t="str">
        <f>IFERROR(VLOOKUP(INDEX([3]Validation!$O$11:$R$14, MATCH($R193,[3]Validation!$M$11:$M$14,0),MATCH($Q193,[3]Validation!$O$9:$R$9,0)),[3]Validation!$F$10:$G$25,2,FALSE), "")</f>
        <v/>
      </c>
      <c r="T193" s="226"/>
      <c r="U193" s="226" t="str">
        <f>IFERROR(VLOOKUP(INDEX([3]Validation!$O$20:$R$23, MATCH($S193,[3]Validation!$M$20:$M$23,0),MATCH(K193,[3]Validation!$O$18:$R$18,0)),v.IPCC.risk,2,FALSE), "")</f>
        <v/>
      </c>
      <c r="V193" s="226" t="str">
        <f>IFERROR(VLOOKUP(INDEX([3]Validation!$O$20:$R$23, MATCH($S193,[3]Validation!$M$20:$M$23,0),MATCH(L193,[3]Validation!$O$18:$R$18,0)),v.IPCC.risk,2,FALSE), "")</f>
        <v/>
      </c>
      <c r="W193" s="226" t="str">
        <f>IFERROR(VLOOKUP(INDEX([3]Validation!$O$20:$R$23, MATCH($S193,[3]Validation!$M$20:$M$23,0),MATCH(M193,[3]Validation!$O$18:$R$18,0)),v.IPCC.risk,2,FALSE), "")</f>
        <v/>
      </c>
      <c r="X193" s="226" t="str">
        <f>IFERROR(VLOOKUP(INDEX([3]Validation!$O$20:$R$23, MATCH($S193,[3]Validation!$M$20:$M$23,0),MATCH(N193,[3]Validation!$O$18:$R$18,0)),v.IPCC.risk,2,FALSE), "")</f>
        <v/>
      </c>
      <c r="Y193" s="226" t="str">
        <f>IFERROR(VLOOKUP(INDEX([3]Validation!$O$20:$R$23, MATCH($S193,[3]Validation!$M$20:$M$23,0),MATCH(O193,[3]Validation!$O$18:$R$18,0)),v.IPCC.risk,2,FALSE), "")</f>
        <v/>
      </c>
      <c r="Z193" s="226"/>
      <c r="AA193" s="226"/>
      <c r="AB193" s="226"/>
      <c r="AC193" s="226"/>
      <c r="AD193" s="216"/>
    </row>
    <row r="194" spans="1:30" hidden="1" x14ac:dyDescent="0.25">
      <c r="A194" s="254"/>
      <c r="B194" s="255"/>
      <c r="C194" s="256"/>
      <c r="D194" s="256"/>
      <c r="E194" s="256"/>
      <c r="F194" s="256"/>
      <c r="G194" s="256"/>
      <c r="H194" s="257"/>
      <c r="I194" s="258"/>
      <c r="J194" s="258"/>
      <c r="K194" s="222"/>
      <c r="L194" s="222"/>
      <c r="M194" s="222"/>
      <c r="N194" s="222"/>
      <c r="O194" s="222"/>
      <c r="P194" s="222"/>
      <c r="Q194" s="224"/>
      <c r="R194" s="225"/>
      <c r="S194" s="226" t="str">
        <f>IFERROR(VLOOKUP(INDEX([3]Validation!$O$11:$R$14, MATCH($R194,[3]Validation!$M$11:$M$14,0),MATCH($Q194,[3]Validation!$O$9:$R$9,0)),[3]Validation!$F$10:$G$25,2,FALSE), "")</f>
        <v/>
      </c>
      <c r="T194" s="226"/>
      <c r="U194" s="226" t="str">
        <f>IFERROR(VLOOKUP(INDEX([3]Validation!$O$20:$R$23, MATCH($S194,[3]Validation!$M$20:$M$23,0),MATCH(K194,[3]Validation!$O$18:$R$18,0)),v.IPCC.risk,2,FALSE), "")</f>
        <v/>
      </c>
      <c r="V194" s="226" t="str">
        <f>IFERROR(VLOOKUP(INDEX([3]Validation!$O$20:$R$23, MATCH($S194,[3]Validation!$M$20:$M$23,0),MATCH(L194,[3]Validation!$O$18:$R$18,0)),v.IPCC.risk,2,FALSE), "")</f>
        <v/>
      </c>
      <c r="W194" s="226" t="str">
        <f>IFERROR(VLOOKUP(INDEX([3]Validation!$O$20:$R$23, MATCH($S194,[3]Validation!$M$20:$M$23,0),MATCH(M194,[3]Validation!$O$18:$R$18,0)),v.IPCC.risk,2,FALSE), "")</f>
        <v/>
      </c>
      <c r="X194" s="226" t="str">
        <f>IFERROR(VLOOKUP(INDEX([3]Validation!$O$20:$R$23, MATCH($S194,[3]Validation!$M$20:$M$23,0),MATCH(N194,[3]Validation!$O$18:$R$18,0)),v.IPCC.risk,2,FALSE), "")</f>
        <v/>
      </c>
      <c r="Y194" s="226" t="str">
        <f>IFERROR(VLOOKUP(INDEX([3]Validation!$O$20:$R$23, MATCH($S194,[3]Validation!$M$20:$M$23,0),MATCH(O194,[3]Validation!$O$18:$R$18,0)),v.IPCC.risk,2,FALSE), "")</f>
        <v/>
      </c>
      <c r="Z194" s="226"/>
      <c r="AA194" s="226"/>
      <c r="AB194" s="226"/>
      <c r="AC194" s="226"/>
      <c r="AD194" s="216"/>
    </row>
    <row r="195" spans="1:30" hidden="1" x14ac:dyDescent="0.25">
      <c r="A195" s="254"/>
      <c r="B195" s="255"/>
      <c r="C195" s="256"/>
      <c r="D195" s="256"/>
      <c r="E195" s="256"/>
      <c r="F195" s="256"/>
      <c r="G195" s="256"/>
      <c r="H195" s="257"/>
      <c r="I195" s="258"/>
      <c r="J195" s="258"/>
      <c r="K195" s="222"/>
      <c r="L195" s="222"/>
      <c r="M195" s="222"/>
      <c r="N195" s="222"/>
      <c r="O195" s="222"/>
      <c r="P195" s="222"/>
      <c r="Q195" s="224"/>
      <c r="R195" s="225"/>
      <c r="S195" s="226" t="str">
        <f>IFERROR(VLOOKUP(INDEX([3]Validation!$O$11:$R$14, MATCH($R195,[3]Validation!$M$11:$M$14,0),MATCH($Q195,[3]Validation!$O$9:$R$9,0)),[3]Validation!$F$10:$G$25,2,FALSE), "")</f>
        <v/>
      </c>
      <c r="T195" s="226"/>
      <c r="U195" s="226" t="str">
        <f>IFERROR(VLOOKUP(INDEX([3]Validation!$O$20:$R$23, MATCH($S195,[3]Validation!$M$20:$M$23,0),MATCH(K195,[3]Validation!$O$18:$R$18,0)),v.IPCC.risk,2,FALSE), "")</f>
        <v/>
      </c>
      <c r="V195" s="226" t="str">
        <f>IFERROR(VLOOKUP(INDEX([3]Validation!$O$20:$R$23, MATCH($S195,[3]Validation!$M$20:$M$23,0),MATCH(L195,[3]Validation!$O$18:$R$18,0)),v.IPCC.risk,2,FALSE), "")</f>
        <v/>
      </c>
      <c r="W195" s="226" t="str">
        <f>IFERROR(VLOOKUP(INDEX([3]Validation!$O$20:$R$23, MATCH($S195,[3]Validation!$M$20:$M$23,0),MATCH(M195,[3]Validation!$O$18:$R$18,0)),v.IPCC.risk,2,FALSE), "")</f>
        <v/>
      </c>
      <c r="X195" s="226" t="str">
        <f>IFERROR(VLOOKUP(INDEX([3]Validation!$O$20:$R$23, MATCH($S195,[3]Validation!$M$20:$M$23,0),MATCH(N195,[3]Validation!$O$18:$R$18,0)),v.IPCC.risk,2,FALSE), "")</f>
        <v/>
      </c>
      <c r="Y195" s="226" t="str">
        <f>IFERROR(VLOOKUP(INDEX([3]Validation!$O$20:$R$23, MATCH($S195,[3]Validation!$M$20:$M$23,0),MATCH(O195,[3]Validation!$O$18:$R$18,0)),v.IPCC.risk,2,FALSE), "")</f>
        <v/>
      </c>
      <c r="Z195" s="226"/>
      <c r="AA195" s="226"/>
      <c r="AB195" s="226"/>
      <c r="AC195" s="226"/>
      <c r="AD195" s="216"/>
    </row>
    <row r="196" spans="1:30" hidden="1" x14ac:dyDescent="0.25">
      <c r="A196" s="254"/>
      <c r="B196" s="255"/>
      <c r="C196" s="256"/>
      <c r="D196" s="256"/>
      <c r="E196" s="256"/>
      <c r="F196" s="256"/>
      <c r="G196" s="256"/>
      <c r="H196" s="257"/>
      <c r="I196" s="258"/>
      <c r="J196" s="258"/>
      <c r="K196" s="222"/>
      <c r="L196" s="222"/>
      <c r="M196" s="222"/>
      <c r="N196" s="222"/>
      <c r="O196" s="222"/>
      <c r="P196" s="222"/>
      <c r="Q196" s="224"/>
      <c r="R196" s="225"/>
      <c r="S196" s="226" t="str">
        <f>IFERROR(VLOOKUP(INDEX([3]Validation!$O$11:$R$14, MATCH($R196,[3]Validation!$M$11:$M$14,0),MATCH($Q196,[3]Validation!$O$9:$R$9,0)),[3]Validation!$F$10:$G$25,2,FALSE), "")</f>
        <v/>
      </c>
      <c r="T196" s="226"/>
      <c r="U196" s="226" t="str">
        <f>IFERROR(VLOOKUP(INDEX([3]Validation!$O$20:$R$23, MATCH($S196,[3]Validation!$M$20:$M$23,0),MATCH(K196,[3]Validation!$O$18:$R$18,0)),v.IPCC.risk,2,FALSE), "")</f>
        <v/>
      </c>
      <c r="V196" s="226" t="str">
        <f>IFERROR(VLOOKUP(INDEX([3]Validation!$O$20:$R$23, MATCH($S196,[3]Validation!$M$20:$M$23,0),MATCH(L196,[3]Validation!$O$18:$R$18,0)),v.IPCC.risk,2,FALSE), "")</f>
        <v/>
      </c>
      <c r="W196" s="226" t="str">
        <f>IFERROR(VLOOKUP(INDEX([3]Validation!$O$20:$R$23, MATCH($S196,[3]Validation!$M$20:$M$23,0),MATCH(M196,[3]Validation!$O$18:$R$18,0)),v.IPCC.risk,2,FALSE), "")</f>
        <v/>
      </c>
      <c r="X196" s="226" t="str">
        <f>IFERROR(VLOOKUP(INDEX([3]Validation!$O$20:$R$23, MATCH($S196,[3]Validation!$M$20:$M$23,0),MATCH(N196,[3]Validation!$O$18:$R$18,0)),v.IPCC.risk,2,FALSE), "")</f>
        <v/>
      </c>
      <c r="Y196" s="226" t="str">
        <f>IFERROR(VLOOKUP(INDEX([3]Validation!$O$20:$R$23, MATCH($S196,[3]Validation!$M$20:$M$23,0),MATCH(O196,[3]Validation!$O$18:$R$18,0)),v.IPCC.risk,2,FALSE), "")</f>
        <v/>
      </c>
      <c r="Z196" s="226"/>
      <c r="AA196" s="226"/>
      <c r="AB196" s="226"/>
      <c r="AC196" s="226"/>
      <c r="AD196" s="216"/>
    </row>
    <row r="197" spans="1:30" ht="14.85" hidden="1" customHeight="1" x14ac:dyDescent="0.25">
      <c r="A197" s="254"/>
      <c r="B197" s="255"/>
      <c r="C197" s="256"/>
      <c r="D197" s="256"/>
      <c r="E197" s="256"/>
      <c r="F197" s="256"/>
      <c r="G197" s="256"/>
      <c r="H197" s="257"/>
      <c r="I197" s="258"/>
      <c r="J197" s="258"/>
      <c r="K197" s="222"/>
      <c r="L197" s="222"/>
      <c r="M197" s="222"/>
      <c r="N197" s="222"/>
      <c r="O197" s="222"/>
      <c r="P197" s="222"/>
      <c r="Q197" s="224"/>
      <c r="R197" s="225"/>
      <c r="S197" s="226" t="str">
        <f>IFERROR(VLOOKUP(INDEX([3]Validation!$O$11:$R$14, MATCH($R197,[3]Validation!$M$11:$M$14,0),MATCH($Q197,[3]Validation!$O$9:$R$9,0)),[3]Validation!$F$10:$G$25,2,FALSE), "")</f>
        <v/>
      </c>
      <c r="T197" s="226"/>
      <c r="U197" s="226" t="str">
        <f>IFERROR(VLOOKUP(INDEX([3]Validation!$O$20:$R$23, MATCH($S197,[3]Validation!$M$20:$M$23,0),MATCH(K197,[3]Validation!$O$18:$R$18,0)),v.IPCC.risk,2,FALSE), "")</f>
        <v/>
      </c>
      <c r="V197" s="226" t="str">
        <f>IFERROR(VLOOKUP(INDEX([3]Validation!$O$20:$R$23, MATCH($S197,[3]Validation!$M$20:$M$23,0),MATCH(L197,[3]Validation!$O$18:$R$18,0)),v.IPCC.risk,2,FALSE), "")</f>
        <v/>
      </c>
      <c r="W197" s="226" t="str">
        <f>IFERROR(VLOOKUP(INDEX([3]Validation!$O$20:$R$23, MATCH($S197,[3]Validation!$M$20:$M$23,0),MATCH(M197,[3]Validation!$O$18:$R$18,0)),v.IPCC.risk,2,FALSE), "")</f>
        <v/>
      </c>
      <c r="X197" s="226" t="str">
        <f>IFERROR(VLOOKUP(INDEX([3]Validation!$O$20:$R$23, MATCH($S197,[3]Validation!$M$20:$M$23,0),MATCH(N197,[3]Validation!$O$18:$R$18,0)),v.IPCC.risk,2,FALSE), "")</f>
        <v/>
      </c>
      <c r="Y197" s="226" t="str">
        <f>IFERROR(VLOOKUP(INDEX([3]Validation!$O$20:$R$23, MATCH($S197,[3]Validation!$M$20:$M$23,0),MATCH(O197,[3]Validation!$O$18:$R$18,0)),v.IPCC.risk,2,FALSE), "")</f>
        <v/>
      </c>
      <c r="Z197" s="226"/>
      <c r="AA197" s="226"/>
      <c r="AB197" s="226"/>
      <c r="AC197" s="226"/>
      <c r="AD197" s="216"/>
    </row>
    <row r="198" spans="1:30" ht="12" hidden="1" customHeight="1" x14ac:dyDescent="0.25">
      <c r="A198" s="254"/>
      <c r="B198" s="255"/>
      <c r="C198" s="256"/>
      <c r="D198" s="256"/>
      <c r="E198" s="256"/>
      <c r="F198" s="256"/>
      <c r="G198" s="256"/>
      <c r="H198" s="257"/>
      <c r="I198" s="258"/>
      <c r="J198" s="258"/>
      <c r="K198" s="222"/>
      <c r="L198" s="222"/>
      <c r="M198" s="222"/>
      <c r="N198" s="222"/>
      <c r="O198" s="222"/>
      <c r="P198" s="222"/>
      <c r="Q198" s="224"/>
      <c r="R198" s="225"/>
      <c r="S198" s="226" t="str">
        <f>IFERROR(VLOOKUP(INDEX([3]Validation!$O$11:$R$14, MATCH($R198,[3]Validation!$M$11:$M$14,0),MATCH($Q198,[3]Validation!$O$9:$R$9,0)),[3]Validation!$F$10:$G$25,2,FALSE), "")</f>
        <v/>
      </c>
      <c r="T198" s="226"/>
      <c r="U198" s="226" t="str">
        <f>IFERROR(VLOOKUP(INDEX([3]Validation!$O$20:$R$23, MATCH($S198,[3]Validation!$M$20:$M$23,0),MATCH(K198,[3]Validation!$O$18:$R$18,0)),v.IPCC.risk,2,FALSE), "")</f>
        <v/>
      </c>
      <c r="V198" s="226" t="str">
        <f>IFERROR(VLOOKUP(INDEX([3]Validation!$O$20:$R$23, MATCH($S198,[3]Validation!$M$20:$M$23,0),MATCH(L198,[3]Validation!$O$18:$R$18,0)),v.IPCC.risk,2,FALSE), "")</f>
        <v/>
      </c>
      <c r="W198" s="226" t="str">
        <f>IFERROR(VLOOKUP(INDEX([3]Validation!$O$20:$R$23, MATCH($S198,[3]Validation!$M$20:$M$23,0),MATCH(M198,[3]Validation!$O$18:$R$18,0)),v.IPCC.risk,2,FALSE), "")</f>
        <v/>
      </c>
      <c r="X198" s="226" t="str">
        <f>IFERROR(VLOOKUP(INDEX([3]Validation!$O$20:$R$23, MATCH($S198,[3]Validation!$M$20:$M$23,0),MATCH(N198,[3]Validation!$O$18:$R$18,0)),v.IPCC.risk,2,FALSE), "")</f>
        <v/>
      </c>
      <c r="Y198" s="226" t="str">
        <f>IFERROR(VLOOKUP(INDEX([3]Validation!$O$20:$R$23, MATCH($S198,[3]Validation!$M$20:$M$23,0),MATCH(O198,[3]Validation!$O$18:$R$18,0)),v.IPCC.risk,2,FALSE), "")</f>
        <v/>
      </c>
      <c r="Z198" s="226"/>
      <c r="AA198" s="226"/>
      <c r="AB198" s="226"/>
      <c r="AC198" s="226"/>
      <c r="AD198" s="216"/>
    </row>
    <row r="199" spans="1:30" ht="20.100000000000001" hidden="1" customHeight="1" x14ac:dyDescent="0.25">
      <c r="A199" s="254"/>
      <c r="B199" s="255"/>
      <c r="C199" s="256"/>
      <c r="D199" s="256"/>
      <c r="E199" s="256"/>
      <c r="F199" s="256"/>
      <c r="G199" s="256"/>
      <c r="H199" s="257"/>
      <c r="I199" s="258"/>
      <c r="J199" s="258"/>
      <c r="K199" s="222"/>
      <c r="L199" s="222"/>
      <c r="M199" s="222"/>
      <c r="N199" s="222"/>
      <c r="O199" s="222"/>
      <c r="P199" s="222"/>
      <c r="Q199" s="224"/>
      <c r="R199" s="225"/>
      <c r="S199" s="226" t="str">
        <f>IFERROR(VLOOKUP(INDEX([3]Validation!$O$11:$R$14, MATCH($R199,[3]Validation!$M$11:$M$14,0),MATCH($Q199,[3]Validation!$O$9:$R$9,0)),[3]Validation!$F$10:$G$25,2,FALSE), "")</f>
        <v/>
      </c>
      <c r="T199" s="226"/>
      <c r="U199" s="226" t="str">
        <f>IFERROR(VLOOKUP(INDEX([3]Validation!$O$20:$R$23, MATCH($S199,[3]Validation!$M$20:$M$23,0),MATCH(K199,[3]Validation!$O$18:$R$18,0)),v.IPCC.risk,2,FALSE), "")</f>
        <v/>
      </c>
      <c r="V199" s="226" t="str">
        <f>IFERROR(VLOOKUP(INDEX([3]Validation!$O$20:$R$23, MATCH($S199,[3]Validation!$M$20:$M$23,0),MATCH(L199,[3]Validation!$O$18:$R$18,0)),v.IPCC.risk,2,FALSE), "")</f>
        <v/>
      </c>
      <c r="W199" s="226" t="str">
        <f>IFERROR(VLOOKUP(INDEX([3]Validation!$O$20:$R$23, MATCH($S199,[3]Validation!$M$20:$M$23,0),MATCH(M199,[3]Validation!$O$18:$R$18,0)),v.IPCC.risk,2,FALSE), "")</f>
        <v/>
      </c>
      <c r="X199" s="226" t="str">
        <f>IFERROR(VLOOKUP(INDEX([3]Validation!$O$20:$R$23, MATCH($S199,[3]Validation!$M$20:$M$23,0),MATCH(N199,[3]Validation!$O$18:$R$18,0)),v.IPCC.risk,2,FALSE), "")</f>
        <v/>
      </c>
      <c r="Y199" s="226" t="str">
        <f>IFERROR(VLOOKUP(INDEX([3]Validation!$O$20:$R$23, MATCH($S199,[3]Validation!$M$20:$M$23,0),MATCH(O199,[3]Validation!$O$18:$R$18,0)),v.IPCC.risk,2,FALSE), "")</f>
        <v/>
      </c>
      <c r="Z199" s="226"/>
      <c r="AA199" s="226"/>
      <c r="AB199" s="226"/>
      <c r="AC199" s="226"/>
      <c r="AD199" s="216"/>
    </row>
    <row r="200" spans="1:30" ht="23.85" hidden="1" customHeight="1" x14ac:dyDescent="0.25">
      <c r="A200" s="254"/>
      <c r="B200" s="255"/>
      <c r="C200" s="256"/>
      <c r="D200" s="256"/>
      <c r="E200" s="256"/>
      <c r="F200" s="256"/>
      <c r="G200" s="256"/>
      <c r="H200" s="257"/>
      <c r="I200" s="258"/>
      <c r="J200" s="258"/>
      <c r="K200" s="222"/>
      <c r="L200" s="222"/>
      <c r="M200" s="222"/>
      <c r="N200" s="222"/>
      <c r="O200" s="222"/>
      <c r="P200" s="222"/>
      <c r="Q200" s="224"/>
      <c r="R200" s="225"/>
      <c r="S200" s="226" t="str">
        <f>IFERROR(VLOOKUP(INDEX([3]Validation!$O$11:$R$14, MATCH($R200,[3]Validation!$M$11:$M$14,0),MATCH($Q200,[3]Validation!$O$9:$R$9,0)),[3]Validation!$F$10:$G$25,2,FALSE), "")</f>
        <v/>
      </c>
      <c r="T200" s="226"/>
      <c r="U200" s="226" t="str">
        <f>IFERROR(VLOOKUP(INDEX([3]Validation!$O$20:$R$23, MATCH($S200,[3]Validation!$M$20:$M$23,0),MATCH(K200,[3]Validation!$O$18:$R$18,0)),v.IPCC.risk,2,FALSE), "")</f>
        <v/>
      </c>
      <c r="V200" s="226" t="str">
        <f>IFERROR(VLOOKUP(INDEX([3]Validation!$O$20:$R$23, MATCH($S200,[3]Validation!$M$20:$M$23,0),MATCH(L200,[3]Validation!$O$18:$R$18,0)),v.IPCC.risk,2,FALSE), "")</f>
        <v/>
      </c>
      <c r="W200" s="226" t="str">
        <f>IFERROR(VLOOKUP(INDEX([3]Validation!$O$20:$R$23, MATCH($S200,[3]Validation!$M$20:$M$23,0),MATCH(M200,[3]Validation!$O$18:$R$18,0)),v.IPCC.risk,2,FALSE), "")</f>
        <v/>
      </c>
      <c r="X200" s="226" t="str">
        <f>IFERROR(VLOOKUP(INDEX([3]Validation!$O$20:$R$23, MATCH($S200,[3]Validation!$M$20:$M$23,0),MATCH(N200,[3]Validation!$O$18:$R$18,0)),v.IPCC.risk,2,FALSE), "")</f>
        <v/>
      </c>
      <c r="Y200" s="226" t="str">
        <f>IFERROR(VLOOKUP(INDEX([3]Validation!$O$20:$R$23, MATCH($S200,[3]Validation!$M$20:$M$23,0),MATCH(O200,[3]Validation!$O$18:$R$18,0)),v.IPCC.risk,2,FALSE), "")</f>
        <v/>
      </c>
      <c r="Z200" s="226"/>
      <c r="AA200" s="226"/>
      <c r="AB200" s="226"/>
      <c r="AC200" s="226"/>
      <c r="AD200" s="216"/>
    </row>
    <row r="201" spans="1:30" ht="21.6" hidden="1" customHeight="1" x14ac:dyDescent="0.25">
      <c r="A201" s="254"/>
      <c r="B201" s="255"/>
      <c r="C201" s="256"/>
      <c r="D201" s="256"/>
      <c r="E201" s="256"/>
      <c r="F201" s="256"/>
      <c r="G201" s="256"/>
      <c r="H201" s="257"/>
      <c r="I201" s="258"/>
      <c r="J201" s="258"/>
      <c r="K201" s="222"/>
      <c r="L201" s="222"/>
      <c r="M201" s="222"/>
      <c r="N201" s="222"/>
      <c r="O201" s="222"/>
      <c r="P201" s="222"/>
      <c r="Q201" s="224"/>
      <c r="R201" s="225"/>
      <c r="S201" s="226" t="str">
        <f>IFERROR(VLOOKUP(INDEX([3]Validation!$O$11:$R$14, MATCH($R201,[3]Validation!$M$11:$M$14,0),MATCH($Q201,[3]Validation!$O$9:$R$9,0)),[3]Validation!$F$10:$G$25,2,FALSE), "")</f>
        <v/>
      </c>
      <c r="T201" s="226"/>
      <c r="U201" s="226" t="str">
        <f>IFERROR(VLOOKUP(INDEX([3]Validation!$O$20:$R$23, MATCH($S201,[3]Validation!$M$20:$M$23,0),MATCH(K201,[3]Validation!$O$18:$R$18,0)),v.IPCC.risk,2,FALSE), "")</f>
        <v/>
      </c>
      <c r="V201" s="226" t="str">
        <f>IFERROR(VLOOKUP(INDEX([3]Validation!$O$20:$R$23, MATCH($S201,[3]Validation!$M$20:$M$23,0),MATCH(L201,[3]Validation!$O$18:$R$18,0)),v.IPCC.risk,2,FALSE), "")</f>
        <v/>
      </c>
      <c r="W201" s="226" t="str">
        <f>IFERROR(VLOOKUP(INDEX([3]Validation!$O$20:$R$23, MATCH($S201,[3]Validation!$M$20:$M$23,0),MATCH(M201,[3]Validation!$O$18:$R$18,0)),v.IPCC.risk,2,FALSE), "")</f>
        <v/>
      </c>
      <c r="X201" s="226" t="str">
        <f>IFERROR(VLOOKUP(INDEX([3]Validation!$O$20:$R$23, MATCH($S201,[3]Validation!$M$20:$M$23,0),MATCH(N201,[3]Validation!$O$18:$R$18,0)),v.IPCC.risk,2,FALSE), "")</f>
        <v/>
      </c>
      <c r="Y201" s="226" t="str">
        <f>IFERROR(VLOOKUP(INDEX([3]Validation!$O$20:$R$23, MATCH($S201,[3]Validation!$M$20:$M$23,0),MATCH(O201,[3]Validation!$O$18:$R$18,0)),v.IPCC.risk,2,FALSE), "")</f>
        <v/>
      </c>
      <c r="Z201" s="226"/>
      <c r="AA201" s="226"/>
      <c r="AB201" s="226"/>
      <c r="AC201" s="226"/>
      <c r="AD201" s="216"/>
    </row>
    <row r="202" spans="1:30" ht="24" hidden="1" customHeight="1" x14ac:dyDescent="0.25">
      <c r="A202" s="254"/>
      <c r="B202" s="255"/>
      <c r="C202" s="256"/>
      <c r="D202" s="256"/>
      <c r="E202" s="256"/>
      <c r="F202" s="256"/>
      <c r="G202" s="256"/>
      <c r="H202" s="257"/>
      <c r="I202" s="258"/>
      <c r="J202" s="258"/>
      <c r="K202" s="222"/>
      <c r="L202" s="222"/>
      <c r="M202" s="222"/>
      <c r="N202" s="222"/>
      <c r="O202" s="222"/>
      <c r="P202" s="222"/>
      <c r="Q202" s="224"/>
      <c r="R202" s="225"/>
      <c r="S202" s="226" t="str">
        <f>IFERROR(VLOOKUP(INDEX([3]Validation!$O$11:$R$14, MATCH($R202,[3]Validation!$M$11:$M$14,0),MATCH($Q202,[3]Validation!$O$9:$R$9,0)),[3]Validation!$F$10:$G$25,2,FALSE), "")</f>
        <v/>
      </c>
      <c r="T202" s="226"/>
      <c r="U202" s="226" t="str">
        <f>IFERROR(VLOOKUP(INDEX([3]Validation!$O$20:$R$23, MATCH($S202,[3]Validation!$M$20:$M$23,0),MATCH(K202,[3]Validation!$O$18:$R$18,0)),v.IPCC.risk,2,FALSE), "")</f>
        <v/>
      </c>
      <c r="V202" s="226" t="str">
        <f>IFERROR(VLOOKUP(INDEX([3]Validation!$O$20:$R$23, MATCH($S202,[3]Validation!$M$20:$M$23,0),MATCH(L202,[3]Validation!$O$18:$R$18,0)),v.IPCC.risk,2,FALSE), "")</f>
        <v/>
      </c>
      <c r="W202" s="226" t="str">
        <f>IFERROR(VLOOKUP(INDEX([3]Validation!$O$20:$R$23, MATCH($S202,[3]Validation!$M$20:$M$23,0),MATCH(M202,[3]Validation!$O$18:$R$18,0)),v.IPCC.risk,2,FALSE), "")</f>
        <v/>
      </c>
      <c r="X202" s="226" t="str">
        <f>IFERROR(VLOOKUP(INDEX([3]Validation!$O$20:$R$23, MATCH($S202,[3]Validation!$M$20:$M$23,0),MATCH(N202,[3]Validation!$O$18:$R$18,0)),v.IPCC.risk,2,FALSE), "")</f>
        <v/>
      </c>
      <c r="Y202" s="226" t="str">
        <f>IFERROR(VLOOKUP(INDEX([3]Validation!$O$20:$R$23, MATCH($S202,[3]Validation!$M$20:$M$23,0),MATCH(O202,[3]Validation!$O$18:$R$18,0)),v.IPCC.risk,2,FALSE), "")</f>
        <v/>
      </c>
      <c r="Z202" s="226"/>
      <c r="AA202" s="226"/>
      <c r="AB202" s="226"/>
      <c r="AC202" s="226"/>
      <c r="AD202" s="216"/>
    </row>
    <row r="203" spans="1:30" ht="20.85" hidden="1" customHeight="1" x14ac:dyDescent="0.25">
      <c r="A203" s="254"/>
      <c r="B203" s="255"/>
      <c r="C203" s="256"/>
      <c r="D203" s="256"/>
      <c r="E203" s="256"/>
      <c r="F203" s="256"/>
      <c r="G203" s="256"/>
      <c r="H203" s="257"/>
      <c r="I203" s="258"/>
      <c r="J203" s="258"/>
      <c r="K203" s="222"/>
      <c r="L203" s="222"/>
      <c r="M203" s="222"/>
      <c r="N203" s="222"/>
      <c r="O203" s="222"/>
      <c r="P203" s="222"/>
      <c r="Q203" s="224"/>
      <c r="R203" s="225"/>
      <c r="S203" s="226" t="str">
        <f>IFERROR(VLOOKUP(INDEX([3]Validation!$O$11:$R$14, MATCH($R203,[3]Validation!$M$11:$M$14,0),MATCH($Q203,[3]Validation!$O$9:$R$9,0)),[3]Validation!$F$10:$G$25,2,FALSE), "")</f>
        <v/>
      </c>
      <c r="T203" s="226"/>
      <c r="U203" s="226" t="str">
        <f>IFERROR(VLOOKUP(INDEX([3]Validation!$O$20:$R$23, MATCH($S203,[3]Validation!$M$20:$M$23,0),MATCH(K203,[3]Validation!$O$18:$R$18,0)),v.IPCC.risk,2,FALSE), "")</f>
        <v/>
      </c>
      <c r="V203" s="226" t="str">
        <f>IFERROR(VLOOKUP(INDEX([3]Validation!$O$20:$R$23, MATCH($S203,[3]Validation!$M$20:$M$23,0),MATCH(L203,[3]Validation!$O$18:$R$18,0)),v.IPCC.risk,2,FALSE), "")</f>
        <v/>
      </c>
      <c r="W203" s="226" t="str">
        <f>IFERROR(VLOOKUP(INDEX([3]Validation!$O$20:$R$23, MATCH($S203,[3]Validation!$M$20:$M$23,0),MATCH(M203,[3]Validation!$O$18:$R$18,0)),v.IPCC.risk,2,FALSE), "")</f>
        <v/>
      </c>
      <c r="X203" s="226" t="str">
        <f>IFERROR(VLOOKUP(INDEX([3]Validation!$O$20:$R$23, MATCH($S203,[3]Validation!$M$20:$M$23,0),MATCH(N203,[3]Validation!$O$18:$R$18,0)),v.IPCC.risk,2,FALSE), "")</f>
        <v/>
      </c>
      <c r="Y203" s="226" t="str">
        <f>IFERROR(VLOOKUP(INDEX([3]Validation!$O$20:$R$23, MATCH($S203,[3]Validation!$M$20:$M$23,0),MATCH(O203,[3]Validation!$O$18:$R$18,0)),v.IPCC.risk,2,FALSE), "")</f>
        <v/>
      </c>
      <c r="Z203" s="226"/>
      <c r="AA203" s="226"/>
      <c r="AB203" s="226"/>
      <c r="AC203" s="226"/>
      <c r="AD203" s="216"/>
    </row>
    <row r="204" spans="1:30" ht="20.85" hidden="1" customHeight="1" x14ac:dyDescent="0.25">
      <c r="A204" s="254"/>
      <c r="B204" s="255"/>
      <c r="C204" s="256"/>
      <c r="D204" s="256"/>
      <c r="E204" s="256"/>
      <c r="F204" s="256"/>
      <c r="G204" s="256"/>
      <c r="H204" s="257"/>
      <c r="I204" s="258"/>
      <c r="J204" s="258"/>
      <c r="K204" s="222"/>
      <c r="L204" s="222"/>
      <c r="M204" s="222"/>
      <c r="N204" s="222"/>
      <c r="O204" s="222"/>
      <c r="P204" s="222"/>
      <c r="Q204" s="224"/>
      <c r="R204" s="225"/>
      <c r="S204" s="226" t="str">
        <f>IFERROR(VLOOKUP(INDEX([3]Validation!$O$11:$R$14, MATCH($R204,[3]Validation!$M$11:$M$14,0),MATCH($Q204,[3]Validation!$O$9:$R$9,0)),[3]Validation!$F$10:$G$25,2,FALSE), "")</f>
        <v/>
      </c>
      <c r="T204" s="226"/>
      <c r="U204" s="226" t="str">
        <f>IFERROR(VLOOKUP(INDEX([3]Validation!$O$20:$R$23, MATCH($S204,[3]Validation!$M$20:$M$23,0),MATCH(K204,[3]Validation!$O$18:$R$18,0)),v.IPCC.risk,2,FALSE), "")</f>
        <v/>
      </c>
      <c r="V204" s="226" t="str">
        <f>IFERROR(VLOOKUP(INDEX([3]Validation!$O$20:$R$23, MATCH($S204,[3]Validation!$M$20:$M$23,0),MATCH(L204,[3]Validation!$O$18:$R$18,0)),v.IPCC.risk,2,FALSE), "")</f>
        <v/>
      </c>
      <c r="W204" s="226" t="str">
        <f>IFERROR(VLOOKUP(INDEX([3]Validation!$O$20:$R$23, MATCH($S204,[3]Validation!$M$20:$M$23,0),MATCH(M204,[3]Validation!$O$18:$R$18,0)),v.IPCC.risk,2,FALSE), "")</f>
        <v/>
      </c>
      <c r="X204" s="226" t="str">
        <f>IFERROR(VLOOKUP(INDEX([3]Validation!$O$20:$R$23, MATCH($S204,[3]Validation!$M$20:$M$23,0),MATCH(N204,[3]Validation!$O$18:$R$18,0)),v.IPCC.risk,2,FALSE), "")</f>
        <v/>
      </c>
      <c r="Y204" s="226" t="str">
        <f>IFERROR(VLOOKUP(INDEX([3]Validation!$O$20:$R$23, MATCH($S204,[3]Validation!$M$20:$M$23,0),MATCH(O204,[3]Validation!$O$18:$R$18,0)),v.IPCC.risk,2,FALSE), "")</f>
        <v/>
      </c>
      <c r="Z204" s="226"/>
      <c r="AA204" s="226"/>
      <c r="AB204" s="226"/>
      <c r="AC204" s="226"/>
      <c r="AD204" s="216"/>
    </row>
    <row r="205" spans="1:30" ht="17.100000000000001" hidden="1" customHeight="1" x14ac:dyDescent="0.25">
      <c r="A205" s="254"/>
      <c r="B205" s="255"/>
      <c r="C205" s="256"/>
      <c r="D205" s="256"/>
      <c r="E205" s="256"/>
      <c r="F205" s="256"/>
      <c r="G205" s="256"/>
      <c r="H205" s="257"/>
      <c r="I205" s="258"/>
      <c r="J205" s="258"/>
      <c r="K205" s="222"/>
      <c r="L205" s="222"/>
      <c r="M205" s="222"/>
      <c r="N205" s="222"/>
      <c r="O205" s="222"/>
      <c r="P205" s="222"/>
      <c r="Q205" s="224"/>
      <c r="R205" s="225"/>
      <c r="S205" s="226" t="str">
        <f>IFERROR(VLOOKUP(INDEX([3]Validation!$O$11:$R$14, MATCH($R205,[3]Validation!$M$11:$M$14,0),MATCH($Q205,[3]Validation!$O$9:$R$9,0)),[3]Validation!$F$10:$G$25,2,FALSE), "")</f>
        <v/>
      </c>
      <c r="T205" s="226"/>
      <c r="U205" s="226" t="str">
        <f>IFERROR(VLOOKUP(INDEX([3]Validation!$O$20:$R$23, MATCH($S205,[3]Validation!$M$20:$M$23,0),MATCH(K205,[3]Validation!$O$18:$R$18,0)),v.IPCC.risk,2,FALSE), "")</f>
        <v/>
      </c>
      <c r="V205" s="226" t="str">
        <f>IFERROR(VLOOKUP(INDEX([3]Validation!$O$20:$R$23, MATCH($S205,[3]Validation!$M$20:$M$23,0),MATCH(L205,[3]Validation!$O$18:$R$18,0)),v.IPCC.risk,2,FALSE), "")</f>
        <v/>
      </c>
      <c r="W205" s="226" t="str">
        <f>IFERROR(VLOOKUP(INDEX([3]Validation!$O$20:$R$23, MATCH($S205,[3]Validation!$M$20:$M$23,0),MATCH(M205,[3]Validation!$O$18:$R$18,0)),v.IPCC.risk,2,FALSE), "")</f>
        <v/>
      </c>
      <c r="X205" s="226" t="str">
        <f>IFERROR(VLOOKUP(INDEX([3]Validation!$O$20:$R$23, MATCH($S205,[3]Validation!$M$20:$M$23,0),MATCH(N205,[3]Validation!$O$18:$R$18,0)),v.IPCC.risk,2,FALSE), "")</f>
        <v/>
      </c>
      <c r="Y205" s="226" t="str">
        <f>IFERROR(VLOOKUP(INDEX([3]Validation!$O$20:$R$23, MATCH($S205,[3]Validation!$M$20:$M$23,0),MATCH(O205,[3]Validation!$O$18:$R$18,0)),v.IPCC.risk,2,FALSE), "")</f>
        <v/>
      </c>
      <c r="Z205" s="226"/>
      <c r="AA205" s="226"/>
      <c r="AB205" s="226"/>
      <c r="AC205" s="226"/>
      <c r="AD205" s="216"/>
    </row>
    <row r="206" spans="1:30" ht="18" hidden="1" customHeight="1" x14ac:dyDescent="0.25">
      <c r="A206" s="254"/>
      <c r="B206" s="255"/>
      <c r="C206" s="256"/>
      <c r="D206" s="256"/>
      <c r="E206" s="256"/>
      <c r="F206" s="256"/>
      <c r="G206" s="256"/>
      <c r="H206" s="257"/>
      <c r="I206" s="258"/>
      <c r="J206" s="258"/>
      <c r="K206" s="222"/>
      <c r="L206" s="222"/>
      <c r="M206" s="222"/>
      <c r="N206" s="222"/>
      <c r="O206" s="222"/>
      <c r="P206" s="222"/>
      <c r="Q206" s="224"/>
      <c r="R206" s="225"/>
      <c r="S206" s="226" t="str">
        <f>IFERROR(VLOOKUP(INDEX([3]Validation!$O$11:$R$14, MATCH($R206,[3]Validation!$M$11:$M$14,0),MATCH($Q206,[3]Validation!$O$9:$R$9,0)),[3]Validation!$F$10:$G$25,2,FALSE), "")</f>
        <v/>
      </c>
      <c r="T206" s="226"/>
      <c r="U206" s="226" t="str">
        <f>IFERROR(VLOOKUP(INDEX([3]Validation!$O$20:$R$23, MATCH($S206,[3]Validation!$M$20:$M$23,0),MATCH(K206,[3]Validation!$O$18:$R$18,0)),v.IPCC.risk,2,FALSE), "")</f>
        <v/>
      </c>
      <c r="V206" s="226" t="str">
        <f>IFERROR(VLOOKUP(INDEX([3]Validation!$O$20:$R$23, MATCH($S206,[3]Validation!$M$20:$M$23,0),MATCH(L206,[3]Validation!$O$18:$R$18,0)),v.IPCC.risk,2,FALSE), "")</f>
        <v/>
      </c>
      <c r="W206" s="226" t="str">
        <f>IFERROR(VLOOKUP(INDEX([3]Validation!$O$20:$R$23, MATCH($S206,[3]Validation!$M$20:$M$23,0),MATCH(M206,[3]Validation!$O$18:$R$18,0)),v.IPCC.risk,2,FALSE), "")</f>
        <v/>
      </c>
      <c r="X206" s="226" t="str">
        <f>IFERROR(VLOOKUP(INDEX([3]Validation!$O$20:$R$23, MATCH($S206,[3]Validation!$M$20:$M$23,0),MATCH(N206,[3]Validation!$O$18:$R$18,0)),v.IPCC.risk,2,FALSE), "")</f>
        <v/>
      </c>
      <c r="Y206" s="226" t="str">
        <f>IFERROR(VLOOKUP(INDEX([3]Validation!$O$20:$R$23, MATCH($S206,[3]Validation!$M$20:$M$23,0),MATCH(O206,[3]Validation!$O$18:$R$18,0)),v.IPCC.risk,2,FALSE), "")</f>
        <v/>
      </c>
      <c r="Z206" s="226"/>
      <c r="AA206" s="226"/>
      <c r="AB206" s="226"/>
      <c r="AC206" s="226"/>
      <c r="AD206" s="216"/>
    </row>
    <row r="207" spans="1:30" ht="11.85" hidden="1" customHeight="1" x14ac:dyDescent="0.25">
      <c r="A207" s="254"/>
      <c r="B207" s="255"/>
      <c r="C207" s="256"/>
      <c r="D207" s="256"/>
      <c r="E207" s="256"/>
      <c r="F207" s="256"/>
      <c r="G207" s="256"/>
      <c r="H207" s="257"/>
      <c r="I207" s="258"/>
      <c r="J207" s="258"/>
      <c r="K207" s="222"/>
      <c r="L207" s="222"/>
      <c r="M207" s="222"/>
      <c r="N207" s="222"/>
      <c r="O207" s="222"/>
      <c r="P207" s="222"/>
      <c r="Q207" s="224"/>
      <c r="R207" s="225"/>
      <c r="S207" s="226" t="str">
        <f>IFERROR(VLOOKUP(INDEX([3]Validation!$O$11:$R$14, MATCH($R207,[3]Validation!$M$11:$M$14,0),MATCH($Q207,[3]Validation!$O$9:$R$9,0)),[3]Validation!$F$10:$G$25,2,FALSE), "")</f>
        <v/>
      </c>
      <c r="T207" s="226"/>
      <c r="U207" s="226" t="str">
        <f>IFERROR(VLOOKUP(INDEX([3]Validation!$O$20:$R$23, MATCH($S207,[3]Validation!$M$20:$M$23,0),MATCH(K207,[3]Validation!$O$18:$R$18,0)),v.IPCC.risk,2,FALSE), "")</f>
        <v/>
      </c>
      <c r="V207" s="226" t="str">
        <f>IFERROR(VLOOKUP(INDEX([3]Validation!$O$20:$R$23, MATCH($S207,[3]Validation!$M$20:$M$23,0),MATCH(L207,[3]Validation!$O$18:$R$18,0)),v.IPCC.risk,2,FALSE), "")</f>
        <v/>
      </c>
      <c r="W207" s="226" t="str">
        <f>IFERROR(VLOOKUP(INDEX([3]Validation!$O$20:$R$23, MATCH($S207,[3]Validation!$M$20:$M$23,0),MATCH(M207,[3]Validation!$O$18:$R$18,0)),v.IPCC.risk,2,FALSE), "")</f>
        <v/>
      </c>
      <c r="X207" s="226" t="str">
        <f>IFERROR(VLOOKUP(INDEX([3]Validation!$O$20:$R$23, MATCH($S207,[3]Validation!$M$20:$M$23,0),MATCH(N207,[3]Validation!$O$18:$R$18,0)),v.IPCC.risk,2,FALSE), "")</f>
        <v/>
      </c>
      <c r="Y207" s="226" t="str">
        <f>IFERROR(VLOOKUP(INDEX([3]Validation!$O$20:$R$23, MATCH($S207,[3]Validation!$M$20:$M$23,0),MATCH(O207,[3]Validation!$O$18:$R$18,0)),v.IPCC.risk,2,FALSE), "")</f>
        <v/>
      </c>
      <c r="Z207" s="226"/>
      <c r="AA207" s="226"/>
      <c r="AB207" s="226"/>
      <c r="AC207" s="226"/>
      <c r="AD207" s="216"/>
    </row>
    <row r="208" spans="1:30" ht="31.35" hidden="1" customHeight="1" x14ac:dyDescent="0.25">
      <c r="A208" s="254"/>
      <c r="B208" s="255"/>
      <c r="C208" s="256"/>
      <c r="D208" s="256"/>
      <c r="E208" s="256"/>
      <c r="F208" s="256"/>
      <c r="G208" s="256"/>
      <c r="H208" s="257"/>
      <c r="I208" s="258"/>
      <c r="J208" s="258"/>
      <c r="K208" s="222"/>
      <c r="L208" s="222"/>
      <c r="M208" s="222"/>
      <c r="N208" s="222"/>
      <c r="O208" s="222"/>
      <c r="P208" s="222"/>
      <c r="Q208" s="224"/>
      <c r="R208" s="225"/>
      <c r="S208" s="226" t="str">
        <f>IFERROR(VLOOKUP(INDEX([3]Validation!$O$11:$R$14, MATCH($R208,[3]Validation!$M$11:$M$14,0),MATCH($Q208,[3]Validation!$O$9:$R$9,0)),[3]Validation!$F$10:$G$25,2,FALSE), "")</f>
        <v/>
      </c>
      <c r="T208" s="226"/>
      <c r="U208" s="226" t="str">
        <f>IFERROR(VLOOKUP(INDEX([3]Validation!$O$20:$R$23, MATCH($S208,[3]Validation!$M$20:$M$23,0),MATCH(K208,[3]Validation!$O$18:$R$18,0)),v.IPCC.risk,2,FALSE), "")</f>
        <v/>
      </c>
      <c r="V208" s="226" t="str">
        <f>IFERROR(VLOOKUP(INDEX([3]Validation!$O$20:$R$23, MATCH($S208,[3]Validation!$M$20:$M$23,0),MATCH(L208,[3]Validation!$O$18:$R$18,0)),v.IPCC.risk,2,FALSE), "")</f>
        <v/>
      </c>
      <c r="W208" s="226" t="str">
        <f>IFERROR(VLOOKUP(INDEX([3]Validation!$O$20:$R$23, MATCH($S208,[3]Validation!$M$20:$M$23,0),MATCH(M208,[3]Validation!$O$18:$R$18,0)),v.IPCC.risk,2,FALSE), "")</f>
        <v/>
      </c>
      <c r="X208" s="226" t="str">
        <f>IFERROR(VLOOKUP(INDEX([3]Validation!$O$20:$R$23, MATCH($S208,[3]Validation!$M$20:$M$23,0),MATCH(N208,[3]Validation!$O$18:$R$18,0)),v.IPCC.risk,2,FALSE), "")</f>
        <v/>
      </c>
      <c r="Y208" s="226" t="str">
        <f>IFERROR(VLOOKUP(INDEX([3]Validation!$O$20:$R$23, MATCH($S208,[3]Validation!$M$20:$M$23,0),MATCH(O208,[3]Validation!$O$18:$R$18,0)),v.IPCC.risk,2,FALSE), "")</f>
        <v/>
      </c>
      <c r="Z208" s="226"/>
      <c r="AA208" s="226"/>
      <c r="AB208" s="226"/>
      <c r="AC208" s="226"/>
      <c r="AD208" s="216"/>
    </row>
    <row r="209" spans="5:5" x14ac:dyDescent="0.25">
      <c r="E209" s="256"/>
    </row>
  </sheetData>
  <autoFilter ref="A3:AC208" xr:uid="{A5BB7345-CCB2-4630-BD74-1180D7B95739}">
    <filterColumn colId="2">
      <filters>
        <filter val="Terrestrial and Forest, ecosystems, services and processes"/>
      </filters>
    </filterColumn>
    <filterColumn colId="10" showButton="0"/>
    <filterColumn colId="11" showButton="0"/>
    <filterColumn colId="12" showButton="0"/>
    <filterColumn colId="13" showButton="0"/>
    <filterColumn colId="20" showButton="0"/>
    <filterColumn colId="21" showButton="0"/>
    <filterColumn colId="22" showButton="0"/>
    <filterColumn colId="23" showButton="0"/>
    <sortState xmlns:xlrd2="http://schemas.microsoft.com/office/spreadsheetml/2017/richdata2" ref="A5:AC69">
      <sortCondition ref="A3:A208"/>
    </sortState>
  </autoFilter>
  <sortState xmlns:xlrd2="http://schemas.microsoft.com/office/spreadsheetml/2017/richdata2" ref="A46:AD80">
    <sortCondition descending="1" ref="Y46:Y80" customList="Low,Moderate,High,Extreme"/>
    <sortCondition descending="1" ref="Z46:Z80" customList="Insignificant,Minor,Moderate,Major,Catastrophic"/>
    <sortCondition descending="1" ref="X46:X80" customList="Low,Moderate,High,Extreme"/>
    <sortCondition descending="1" ref="W46:W80" customList="Low,Moderate,High,Extreme"/>
    <sortCondition descending="1" ref="V46:V80" customList="Low,Moderate,High,Extreme"/>
    <sortCondition descending="1" ref="U46:U80" customList="Low,Moderate,High,Extreme"/>
  </sortState>
  <conditionalFormatting sqref="F6:F80">
    <cfRule type="containsText" dxfId="134" priority="1" operator="containsText" text="Opportunity">
      <formula>NOT(ISERROR(SEARCH("Opportunity",F6)))</formula>
    </cfRule>
  </conditionalFormatting>
  <conditionalFormatting sqref="S4 S6:S79">
    <cfRule type="expression" dxfId="133" priority="3485">
      <formula>S4= "Extreme"</formula>
    </cfRule>
    <cfRule type="expression" dxfId="132" priority="3486">
      <formula>S4= "High"</formula>
    </cfRule>
    <cfRule type="expression" dxfId="131" priority="3487">
      <formula>S4= "Moderate"</formula>
    </cfRule>
    <cfRule type="expression" dxfId="130" priority="3488">
      <formula>S4= "Low"</formula>
    </cfRule>
  </conditionalFormatting>
  <conditionalFormatting sqref="S81:T208">
    <cfRule type="expression" dxfId="129" priority="20">
      <formula>S81= "Extreme"</formula>
    </cfRule>
    <cfRule type="expression" dxfId="128" priority="21">
      <formula>S81= "High"</formula>
    </cfRule>
    <cfRule type="expression" dxfId="127" priority="22">
      <formula>S81= "Moderate"</formula>
    </cfRule>
    <cfRule type="expression" dxfId="126" priority="23">
      <formula>S81= "Low"</formula>
    </cfRule>
  </conditionalFormatting>
  <conditionalFormatting sqref="U4:Y4 U81:Y81 U6:Y79">
    <cfRule type="expression" dxfId="125" priority="46">
      <formula>U4= "Low"</formula>
    </cfRule>
  </conditionalFormatting>
  <conditionalFormatting sqref="U4:Y4 U81:Y208 U6:Y79">
    <cfRule type="expression" dxfId="124" priority="15">
      <formula>U4="Very low"</formula>
    </cfRule>
    <cfRule type="expression" dxfId="123" priority="16">
      <formula>U4= "Extreme"</formula>
    </cfRule>
    <cfRule type="expression" dxfId="122" priority="17">
      <formula>U4= "High"</formula>
    </cfRule>
  </conditionalFormatting>
  <conditionalFormatting sqref="U82:Y82">
    <cfRule type="expression" dxfId="121" priority="18">
      <formula>U82= "Moderate"</formula>
    </cfRule>
    <cfRule type="expression" dxfId="120" priority="19">
      <formula>U82= "Low"</formula>
    </cfRule>
  </conditionalFormatting>
  <conditionalFormatting sqref="U83:Y208">
    <cfRule type="expression" dxfId="119" priority="73">
      <formula>U83= "Low"</formula>
    </cfRule>
  </conditionalFormatting>
  <conditionalFormatting sqref="U4:Z4 U81:Z81 U6:Z79">
    <cfRule type="expression" dxfId="118" priority="45">
      <formula>U4= "Moderate"</formula>
    </cfRule>
  </conditionalFormatting>
  <conditionalFormatting sqref="U83:Z208">
    <cfRule type="expression" dxfId="117" priority="72">
      <formula>U83= "Moderate"</formula>
    </cfRule>
  </conditionalFormatting>
  <conditionalFormatting sqref="Z4 Z6:Z79 Z81">
    <cfRule type="expression" dxfId="116" priority="54">
      <formula>Z4= "Minor"</formula>
    </cfRule>
    <cfRule type="expression" dxfId="115" priority="55">
      <formula>Z4= "Insignificant"</formula>
    </cfRule>
  </conditionalFormatting>
  <conditionalFormatting sqref="Z4 Z6:Z79 Z81:Z208">
    <cfRule type="expression" dxfId="114" priority="24">
      <formula>Z4="Catastrophic"</formula>
    </cfRule>
    <cfRule type="expression" dxfId="113" priority="25">
      <formula>Z4= "Major"</formula>
    </cfRule>
  </conditionalFormatting>
  <conditionalFormatting sqref="Z82">
    <cfRule type="expression" dxfId="112" priority="26">
      <formula>Z82= "Moderate"</formula>
    </cfRule>
    <cfRule type="expression" dxfId="111" priority="27">
      <formula>Z82= "Minor"</formula>
    </cfRule>
    <cfRule type="expression" dxfId="110" priority="28">
      <formula>Z82= "Insignificant"</formula>
    </cfRule>
  </conditionalFormatting>
  <conditionalFormatting sqref="Z83:Z208">
    <cfRule type="expression" dxfId="109" priority="81">
      <formula>Z83= "Minor"</formula>
    </cfRule>
    <cfRule type="expression" dxfId="108" priority="82">
      <formula>Z83= "Insignificant"</formula>
    </cfRule>
  </conditionalFormatting>
  <conditionalFormatting sqref="AA6:AA208">
    <cfRule type="expression" dxfId="107" priority="11">
      <formula>AA6= "Extreme"</formula>
    </cfRule>
    <cfRule type="expression" dxfId="106" priority="12">
      <formula>AA6= "High"</formula>
    </cfRule>
    <cfRule type="expression" dxfId="105" priority="13">
      <formula>AA6= "Moderate"</formula>
    </cfRule>
    <cfRule type="expression" dxfId="104" priority="14">
      <formula>AA6= "Low"</formula>
    </cfRule>
  </conditionalFormatting>
  <conditionalFormatting sqref="AB6:AB208">
    <cfRule type="expression" dxfId="103" priority="6">
      <formula>AB6="Catastrophic"</formula>
    </cfRule>
    <cfRule type="expression" dxfId="102" priority="7">
      <formula>AB6= "Major"</formula>
    </cfRule>
    <cfRule type="expression" dxfId="101" priority="8">
      <formula>AB6= "Moderate"</formula>
    </cfRule>
    <cfRule type="expression" dxfId="100" priority="9">
      <formula>AB6= "Minor"</formula>
    </cfRule>
    <cfRule type="expression" dxfId="99" priority="10">
      <formula>AB6= "Insignificant"</formula>
    </cfRule>
  </conditionalFormatting>
  <conditionalFormatting sqref="AC6:AC208">
    <cfRule type="expression" dxfId="98" priority="2">
      <formula>AC6= "Extreme"</formula>
    </cfRule>
    <cfRule type="expression" dxfId="97" priority="3">
      <formula>AC6= "High"</formula>
    </cfRule>
    <cfRule type="expression" dxfId="96" priority="4">
      <formula>AC6= "Moderate"</formula>
    </cfRule>
    <cfRule type="expression" dxfId="95" priority="5">
      <formula>AC6= "Low"</formula>
    </cfRule>
  </conditionalFormatting>
  <dataValidations count="2">
    <dataValidation type="list" allowBlank="1" showInputMessage="1" showErrorMessage="1" sqref="F81:G208" xr:uid="{9152F040-B234-4452-A9D9-804DD0B253E5}">
      <formula1>"Direct, Indirect, Transition, Compund"</formula1>
    </dataValidation>
    <dataValidation type="list" allowBlank="1" showInputMessage="1" showErrorMessage="1" sqref="F6:F80" xr:uid="{BE8830DF-7A02-4188-9EB7-5CB0FDBC381A}">
      <formula1>"Direct, Indirect, Transition, Compund, Opportunity"</formula1>
    </dataValidation>
  </dataValidations>
  <pageMargins left="0.7" right="0.7" top="0.75" bottom="0.75" header="0.3" footer="0.3"/>
  <pageSetup paperSize="256" orientation="landscape" r:id="rId1"/>
  <headerFooter>
    <oddHeader>&amp;L&amp;"Calibri"&amp;8&amp;K000000 Sensitivity: General&amp;1#_x000D_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A4B1-9D32-4575-A1F5-B69BFC1EA1E6}">
  <sheetPr codeName="Sheet4"/>
  <dimension ref="A1:AY77"/>
  <sheetViews>
    <sheetView topLeftCell="K1" zoomScale="70" zoomScaleNormal="70" workbookViewId="0">
      <selection activeCell="S7" sqref="S7"/>
    </sheetView>
    <sheetView workbookViewId="1"/>
  </sheetViews>
  <sheetFormatPr defaultColWidth="9.140625" defaultRowHeight="69.95" customHeight="1" x14ac:dyDescent="0.25"/>
  <cols>
    <col min="1" max="1" width="7.28515625" style="124" customWidth="1"/>
    <col min="2" max="2" width="17.7109375" style="124" customWidth="1"/>
    <col min="3" max="3" width="11.28515625" style="124" customWidth="1"/>
    <col min="4" max="4" width="7.140625" style="124" customWidth="1"/>
    <col min="5" max="5" width="43.85546875" style="124" customWidth="1"/>
    <col min="6" max="6" width="8.85546875" style="124" customWidth="1"/>
    <col min="7" max="7" width="23.85546875" style="124" customWidth="1"/>
    <col min="8" max="8" width="58.5703125" style="124" customWidth="1"/>
    <col min="9" max="9" width="32.28515625" style="124" customWidth="1"/>
    <col min="10" max="10" width="9.42578125" style="124" bestFit="1" customWidth="1"/>
    <col min="11" max="12" width="8.7109375" style="124" bestFit="1" customWidth="1"/>
    <col min="13" max="14" width="11.42578125" style="124" bestFit="1" customWidth="1"/>
    <col min="15" max="15" width="48" style="338" customWidth="1"/>
    <col min="16" max="16" width="11.28515625" style="124" bestFit="1" customWidth="1"/>
    <col min="17" max="17" width="10.28515625" style="124" bestFit="1" customWidth="1"/>
    <col min="18" max="18" width="13.28515625" style="124" bestFit="1" customWidth="1"/>
    <col min="19" max="19" width="61.7109375" style="338" customWidth="1"/>
    <col min="20" max="20" width="9.42578125" style="124" bestFit="1" customWidth="1"/>
    <col min="21" max="22" width="8.7109375" style="124" bestFit="1" customWidth="1"/>
    <col min="23" max="24" width="11.42578125" style="124" bestFit="1" customWidth="1"/>
    <col min="25" max="25" width="14.5703125" style="124" customWidth="1"/>
    <col min="26" max="26" width="43.42578125" style="124" customWidth="1"/>
    <col min="27" max="27" width="13.140625" style="124" customWidth="1"/>
    <col min="28" max="28" width="35.5703125" style="124" customWidth="1"/>
    <col min="29" max="29" width="15.5703125" style="124" customWidth="1"/>
    <col min="30" max="16384" width="9.140625" style="124"/>
  </cols>
  <sheetData>
    <row r="1" spans="1:51" ht="33.75" customHeight="1" x14ac:dyDescent="0.25">
      <c r="A1" s="1" t="s">
        <v>0</v>
      </c>
      <c r="B1" s="2"/>
      <c r="C1" s="2"/>
      <c r="D1" s="2"/>
      <c r="E1" s="2"/>
      <c r="F1" s="2"/>
      <c r="G1" s="2"/>
      <c r="H1" s="2"/>
      <c r="I1" s="2"/>
      <c r="J1" s="2"/>
      <c r="K1" s="2"/>
      <c r="L1" s="2"/>
      <c r="M1" s="2"/>
      <c r="N1" s="2"/>
      <c r="O1" s="131"/>
      <c r="P1" s="2"/>
      <c r="Q1" s="2"/>
      <c r="R1" s="2"/>
      <c r="S1" s="131"/>
      <c r="T1" s="2"/>
      <c r="U1" s="2"/>
      <c r="V1" s="2"/>
      <c r="W1" s="2"/>
      <c r="X1" s="2"/>
      <c r="Y1" s="3"/>
      <c r="Z1" s="3"/>
      <c r="AA1" s="3"/>
      <c r="AB1" s="3"/>
      <c r="AC1" s="4"/>
    </row>
    <row r="2" spans="1:51" ht="34.5" customHeight="1" x14ac:dyDescent="0.25">
      <c r="A2" s="2"/>
      <c r="B2" s="2"/>
      <c r="C2" s="2"/>
      <c r="D2" s="2"/>
      <c r="E2" s="2"/>
      <c r="F2" s="2"/>
      <c r="G2" s="2"/>
      <c r="H2" s="2"/>
      <c r="I2" s="2"/>
      <c r="J2" s="403" t="s">
        <v>10</v>
      </c>
      <c r="K2" s="403"/>
      <c r="L2" s="403"/>
      <c r="M2" s="403"/>
      <c r="N2" s="403"/>
      <c r="O2" s="131"/>
      <c r="P2" s="2"/>
      <c r="Q2" s="2"/>
      <c r="R2" s="2"/>
      <c r="S2" s="131"/>
      <c r="T2" s="403" t="s">
        <v>16</v>
      </c>
      <c r="U2" s="403"/>
      <c r="V2" s="403"/>
      <c r="W2" s="403"/>
      <c r="X2" s="403"/>
      <c r="Y2" s="3"/>
      <c r="Z2" s="3"/>
      <c r="AA2" s="3"/>
      <c r="AB2" s="3"/>
      <c r="AC2" s="4"/>
    </row>
    <row r="3" spans="1:51" ht="31.5" customHeight="1" x14ac:dyDescent="0.25">
      <c r="A3" s="408" t="s">
        <v>1</v>
      </c>
      <c r="B3" s="408" t="s">
        <v>2</v>
      </c>
      <c r="C3" s="408" t="s">
        <v>3</v>
      </c>
      <c r="D3" s="408" t="s">
        <v>4</v>
      </c>
      <c r="E3" s="408" t="s">
        <v>5</v>
      </c>
      <c r="F3" s="408" t="s">
        <v>6</v>
      </c>
      <c r="G3" s="408" t="s">
        <v>7</v>
      </c>
      <c r="H3" s="408" t="s">
        <v>8</v>
      </c>
      <c r="I3" s="408" t="s">
        <v>9</v>
      </c>
      <c r="J3" s="409" t="s">
        <v>21</v>
      </c>
      <c r="K3" s="411" t="s">
        <v>22</v>
      </c>
      <c r="L3" s="411" t="s">
        <v>23</v>
      </c>
      <c r="M3" s="411" t="s">
        <v>24</v>
      </c>
      <c r="N3" s="413" t="s">
        <v>25</v>
      </c>
      <c r="O3" s="404" t="s">
        <v>11</v>
      </c>
      <c r="P3" s="403" t="s">
        <v>12</v>
      </c>
      <c r="Q3" s="403" t="s">
        <v>13</v>
      </c>
      <c r="R3" s="403" t="s">
        <v>14</v>
      </c>
      <c r="S3" s="404" t="s">
        <v>2097</v>
      </c>
      <c r="T3" s="409" t="s">
        <v>21</v>
      </c>
      <c r="U3" s="411" t="s">
        <v>22</v>
      </c>
      <c r="V3" s="411" t="s">
        <v>23</v>
      </c>
      <c r="W3" s="411" t="s">
        <v>24</v>
      </c>
      <c r="X3" s="413" t="s">
        <v>25</v>
      </c>
      <c r="Y3" s="402" t="s">
        <v>2098</v>
      </c>
      <c r="Z3" s="402" t="s">
        <v>2099</v>
      </c>
      <c r="AA3" s="402" t="s">
        <v>2100</v>
      </c>
      <c r="AB3" s="402" t="s">
        <v>2101</v>
      </c>
      <c r="AC3" s="4"/>
    </row>
    <row r="4" spans="1:51" ht="56.25" customHeight="1" x14ac:dyDescent="0.25">
      <c r="A4" s="408"/>
      <c r="B4" s="408"/>
      <c r="C4" s="408"/>
      <c r="D4" s="408"/>
      <c r="E4" s="408"/>
      <c r="F4" s="408"/>
      <c r="G4" s="408"/>
      <c r="H4" s="408"/>
      <c r="I4" s="408"/>
      <c r="J4" s="410"/>
      <c r="K4" s="412"/>
      <c r="L4" s="412"/>
      <c r="M4" s="412"/>
      <c r="N4" s="414"/>
      <c r="O4" s="405"/>
      <c r="P4" s="403"/>
      <c r="Q4" s="403"/>
      <c r="R4" s="403"/>
      <c r="S4" s="405"/>
      <c r="T4" s="410"/>
      <c r="U4" s="412"/>
      <c r="V4" s="412"/>
      <c r="W4" s="412"/>
      <c r="X4" s="414"/>
      <c r="Y4" s="402"/>
      <c r="Z4" s="402"/>
      <c r="AA4" s="402"/>
      <c r="AB4" s="402"/>
      <c r="AC4" s="4"/>
    </row>
    <row r="5" spans="1:51" ht="80.099999999999994" customHeight="1" x14ac:dyDescent="0.25">
      <c r="A5" s="108" t="s">
        <v>56</v>
      </c>
      <c r="B5" s="113" t="s">
        <v>57</v>
      </c>
      <c r="C5" s="110" t="s">
        <v>58</v>
      </c>
      <c r="D5" s="110" t="s">
        <v>48</v>
      </c>
      <c r="E5" s="110" t="s">
        <v>59</v>
      </c>
      <c r="F5" s="110" t="s">
        <v>49</v>
      </c>
      <c r="G5" s="109" t="s">
        <v>60</v>
      </c>
      <c r="H5" s="111" t="s">
        <v>61</v>
      </c>
      <c r="I5" s="156"/>
      <c r="J5" s="93" t="s">
        <v>34</v>
      </c>
      <c r="K5" s="93" t="s">
        <v>35</v>
      </c>
      <c r="L5" s="93" t="s">
        <v>35</v>
      </c>
      <c r="M5" s="93" t="s">
        <v>36</v>
      </c>
      <c r="N5" s="93" t="s">
        <v>37</v>
      </c>
      <c r="O5" s="132" t="s">
        <v>62</v>
      </c>
      <c r="P5" s="5" t="s">
        <v>37</v>
      </c>
      <c r="Q5" s="7" t="s">
        <v>39</v>
      </c>
      <c r="R5" s="8" t="str">
        <f>IFERROR(VLOOKUP(INDEX(Validation!$O$11:$R$14, MATCH($Q5,Validation!$M$11:$M$14,0),MATCH($P5,Validation!$O$9:$R$9,0)),Validation!$F$10:$G$25,2,FALSE), "")</f>
        <v>Extreme</v>
      </c>
      <c r="S5" s="134" t="s">
        <v>63</v>
      </c>
      <c r="T5" s="8" t="str">
        <f>IFERROR(VLOOKUP(INDEX(Validation!$O$20:$R$23, MATCH($R5,Validation!$M$20:$M$23,0),MATCH(J5,Validation!$O$18:$R$18,0)),v.IPCC.risk,2,FALSE), "")</f>
        <v>Moderate</v>
      </c>
      <c r="U5" s="8" t="str">
        <f>IFERROR(VLOOKUP(INDEX(Validation!$O$20:$R$23, MATCH($R5,Validation!$M$20:$M$23,0),MATCH(K5,Validation!$O$18:$R$18,0)),v.IPCC.risk,2,FALSE), "")</f>
        <v>High</v>
      </c>
      <c r="V5" s="8" t="str">
        <f>IFERROR(VLOOKUP(INDEX(Validation!$O$20:$R$23, MATCH($R5,Validation!$M$20:$M$23,0),MATCH(L5,Validation!$O$18:$R$18,0)),v.IPCC.risk,2,FALSE), "")</f>
        <v>High</v>
      </c>
      <c r="W5" s="8" t="str">
        <f>IFERROR(VLOOKUP(INDEX(Validation!$O$20:$R$23, MATCH($R5,Validation!$M$20:$M$23,0),MATCH(M5,Validation!$O$18:$R$18,0)),v.IPCC.risk,2,FALSE), "")</f>
        <v>Extreme</v>
      </c>
      <c r="X5" s="8" t="str">
        <f>IFERROR(VLOOKUP(INDEX(Validation!$O$20:$R$23, MATCH($R5,Validation!$M$20:$M$23,0),MATCH(N5,Validation!$O$18:$R$18,0)),v.IPCC.risk,2,FALSE), "")</f>
        <v>Extreme</v>
      </c>
      <c r="Y5" s="8" t="s">
        <v>41</v>
      </c>
      <c r="Z5" s="134" t="s">
        <v>64</v>
      </c>
      <c r="AA5" s="8" t="s">
        <v>65</v>
      </c>
      <c r="AB5" s="134" t="s">
        <v>66</v>
      </c>
      <c r="AC5" s="4"/>
    </row>
    <row r="6" spans="1:51" ht="80.099999999999994" customHeight="1" x14ac:dyDescent="0.25">
      <c r="A6" s="108" t="s">
        <v>45</v>
      </c>
      <c r="B6" s="113" t="s">
        <v>46</v>
      </c>
      <c r="C6" s="110" t="s">
        <v>47</v>
      </c>
      <c r="D6" s="110" t="s">
        <v>48</v>
      </c>
      <c r="E6" s="110"/>
      <c r="F6" s="110" t="s">
        <v>49</v>
      </c>
      <c r="G6" s="109" t="s">
        <v>50</v>
      </c>
      <c r="H6" s="111" t="s">
        <v>51</v>
      </c>
      <c r="I6" s="156"/>
      <c r="J6" s="93" t="s">
        <v>34</v>
      </c>
      <c r="K6" s="93" t="s">
        <v>35</v>
      </c>
      <c r="L6" s="93" t="s">
        <v>35</v>
      </c>
      <c r="M6" s="93" t="s">
        <v>36</v>
      </c>
      <c r="N6" s="93" t="s">
        <v>36</v>
      </c>
      <c r="O6" s="132" t="s">
        <v>52</v>
      </c>
      <c r="P6" s="5" t="s">
        <v>37</v>
      </c>
      <c r="Q6" s="7" t="s">
        <v>34</v>
      </c>
      <c r="R6" s="8" t="str">
        <f>IFERROR(VLOOKUP(INDEX(Validation!$O$11:$R$14, MATCH($Q6,Validation!$M$11:$M$14,0),MATCH($P6,Validation!$O$9:$R$9,0)),Validation!$F$10:$G$25,2,FALSE), "")</f>
        <v>Extreme</v>
      </c>
      <c r="S6" s="134" t="s">
        <v>53</v>
      </c>
      <c r="T6" s="8" t="str">
        <f>IFERROR(VLOOKUP(INDEX(Validation!$O$20:$R$23, MATCH($R6,Validation!$M$20:$M$23,0),MATCH(J6,Validation!$O$18:$R$18,0)),v.IPCC.risk,2,FALSE), "")</f>
        <v>Moderate</v>
      </c>
      <c r="U6" s="8" t="str">
        <f>IFERROR(VLOOKUP(INDEX(Validation!$O$20:$R$23, MATCH($R6,Validation!$M$20:$M$23,0),MATCH(K6,Validation!$O$18:$R$18,0)),v.IPCC.risk,2,FALSE), "")</f>
        <v>High</v>
      </c>
      <c r="V6" s="8" t="str">
        <f>IFERROR(VLOOKUP(INDEX(Validation!$O$20:$R$23, MATCH($R6,Validation!$M$20:$M$23,0),MATCH(L6,Validation!$O$18:$R$18,0)),v.IPCC.risk,2,FALSE), "")</f>
        <v>High</v>
      </c>
      <c r="W6" s="8" t="str">
        <f>IFERROR(VLOOKUP(INDEX(Validation!$O$20:$R$23, MATCH($R6,Validation!$M$20:$M$23,0),MATCH(M6,Validation!$O$18:$R$18,0)),v.IPCC.risk,2,FALSE), "")</f>
        <v>Extreme</v>
      </c>
      <c r="X6" s="8" t="str">
        <f>IFERROR(VLOOKUP(INDEX(Validation!$O$20:$R$23, MATCH($R6,Validation!$M$20:$M$23,0),MATCH(N6,Validation!$O$18:$R$18,0)),v.IPCC.risk,2,FALSE), "")</f>
        <v>Extreme</v>
      </c>
      <c r="Y6" s="8" t="s">
        <v>41</v>
      </c>
      <c r="Z6" s="155" t="s">
        <v>54</v>
      </c>
      <c r="AA6" s="8" t="s">
        <v>43</v>
      </c>
      <c r="AB6" s="134" t="s">
        <v>55</v>
      </c>
      <c r="AC6" s="4"/>
    </row>
    <row r="7" spans="1:51" ht="80.099999999999994" customHeight="1" x14ac:dyDescent="0.25">
      <c r="A7" s="108" t="s">
        <v>67</v>
      </c>
      <c r="B7" s="113" t="s">
        <v>68</v>
      </c>
      <c r="C7" s="110" t="s">
        <v>69</v>
      </c>
      <c r="D7" s="110" t="s">
        <v>48</v>
      </c>
      <c r="E7" s="110"/>
      <c r="F7" s="110" t="s">
        <v>49</v>
      </c>
      <c r="G7" s="109" t="s">
        <v>70</v>
      </c>
      <c r="H7" s="111" t="s">
        <v>71</v>
      </c>
      <c r="I7" s="156"/>
      <c r="J7" s="93" t="s">
        <v>34</v>
      </c>
      <c r="K7" s="93" t="s">
        <v>35</v>
      </c>
      <c r="L7" s="93" t="s">
        <v>35</v>
      </c>
      <c r="M7" s="93" t="s">
        <v>36</v>
      </c>
      <c r="N7" s="93" t="s">
        <v>37</v>
      </c>
      <c r="O7" s="132" t="s">
        <v>72</v>
      </c>
      <c r="P7" s="5" t="s">
        <v>36</v>
      </c>
      <c r="Q7" s="7" t="s">
        <v>34</v>
      </c>
      <c r="R7" s="8" t="str">
        <f>IFERROR(VLOOKUP(INDEX(Validation!$O$11:$R$14, MATCH($Q7,Validation!$M$11:$M$14,0),MATCH($P7,Validation!$O$9:$R$9,0)),Validation!$F$10:$G$25,2,FALSE), "")</f>
        <v>High</v>
      </c>
      <c r="S7" s="134" t="s">
        <v>73</v>
      </c>
      <c r="T7" s="8" t="str">
        <f>IFERROR(VLOOKUP(INDEX(Validation!$O$20:$R$23, MATCH($R7,Validation!$M$20:$M$23,0),MATCH(J7,Validation!$O$18:$R$18,0)),v.IPCC.risk,2,FALSE), "")</f>
        <v>Low</v>
      </c>
      <c r="U7" s="8" t="str">
        <f>IFERROR(VLOOKUP(INDEX(Validation!$O$20:$R$23, MATCH($R7,Validation!$M$20:$M$23,0),MATCH(K7,Validation!$O$18:$R$18,0)),v.IPCC.risk,2,FALSE), "")</f>
        <v>Moderate</v>
      </c>
      <c r="V7" s="8" t="str">
        <f>IFERROR(VLOOKUP(INDEX(Validation!$O$20:$R$23, MATCH($R7,Validation!$M$20:$M$23,0),MATCH(L7,Validation!$O$18:$R$18,0)),v.IPCC.risk,2,FALSE), "")</f>
        <v>Moderate</v>
      </c>
      <c r="W7" s="8" t="str">
        <f>IFERROR(VLOOKUP(INDEX(Validation!$O$20:$R$23, MATCH($R7,Validation!$M$20:$M$23,0),MATCH(M7,Validation!$O$18:$R$18,0)),v.IPCC.risk,2,FALSE), "")</f>
        <v>High</v>
      </c>
      <c r="X7" s="8" t="str">
        <f>IFERROR(VLOOKUP(INDEX(Validation!$O$20:$R$23, MATCH($R7,Validation!$M$20:$M$23,0),MATCH(N7,Validation!$O$18:$R$18,0)),v.IPCC.risk,2,FALSE), "")</f>
        <v>Extreme</v>
      </c>
      <c r="Y7" s="8" t="s">
        <v>41</v>
      </c>
      <c r="Z7" s="155" t="s">
        <v>74</v>
      </c>
      <c r="AA7" s="8" t="s">
        <v>65</v>
      </c>
      <c r="AB7" s="134" t="s">
        <v>75</v>
      </c>
      <c r="AC7" s="4"/>
    </row>
    <row r="8" spans="1:51" ht="80.099999999999994" customHeight="1" x14ac:dyDescent="0.25">
      <c r="A8" s="108" t="s">
        <v>134</v>
      </c>
      <c r="B8" s="113" t="s">
        <v>57</v>
      </c>
      <c r="C8" s="110" t="s">
        <v>69</v>
      </c>
      <c r="D8" s="110" t="s">
        <v>48</v>
      </c>
      <c r="E8" s="110" t="s">
        <v>135</v>
      </c>
      <c r="F8" s="110" t="s">
        <v>49</v>
      </c>
      <c r="G8" s="109" t="s">
        <v>136</v>
      </c>
      <c r="H8" s="111" t="s">
        <v>137</v>
      </c>
      <c r="I8" s="156"/>
      <c r="J8" s="93" t="s">
        <v>34</v>
      </c>
      <c r="K8" s="93" t="s">
        <v>35</v>
      </c>
      <c r="L8" s="93" t="s">
        <v>36</v>
      </c>
      <c r="M8" s="93" t="s">
        <v>36</v>
      </c>
      <c r="N8" s="93" t="s">
        <v>37</v>
      </c>
      <c r="O8" s="132" t="s">
        <v>130</v>
      </c>
      <c r="P8" s="5" t="s">
        <v>37</v>
      </c>
      <c r="Q8" s="7" t="s">
        <v>39</v>
      </c>
      <c r="R8" s="8" t="str">
        <f>IFERROR(VLOOKUP(INDEX(Validation!$O$11:$R$14, MATCH($Q8,Validation!$M$11:$M$14,0),MATCH($P8,Validation!$O$9:$R$9,0)),Validation!$F$10:$G$25,2,FALSE), "")</f>
        <v>Extreme</v>
      </c>
      <c r="S8" s="134" t="s">
        <v>131</v>
      </c>
      <c r="T8" s="8" t="str">
        <f>IFERROR(VLOOKUP(INDEX(Validation!$O$20:$R$23, MATCH($R8,Validation!$M$20:$M$23,0),MATCH(J8,Validation!$O$18:$R$18,0)),v.IPCC.risk,2,FALSE), "")</f>
        <v>Moderate</v>
      </c>
      <c r="U8" s="8" t="str">
        <f>IFERROR(VLOOKUP(INDEX(Validation!$O$20:$R$23, MATCH($R8,Validation!$M$20:$M$23,0),MATCH(K8,Validation!$O$18:$R$18,0)),v.IPCC.risk,2,FALSE), "")</f>
        <v>High</v>
      </c>
      <c r="V8" s="8" t="str">
        <f>IFERROR(VLOOKUP(INDEX(Validation!$O$20:$R$23, MATCH($R8,Validation!$M$20:$M$23,0),MATCH(L8,Validation!$O$18:$R$18,0)),v.IPCC.risk,2,FALSE), "")</f>
        <v>Extreme</v>
      </c>
      <c r="W8" s="8" t="str">
        <f>IFERROR(VLOOKUP(INDEX(Validation!$O$20:$R$23, MATCH($R8,Validation!$M$20:$M$23,0),MATCH(M8,Validation!$O$18:$R$18,0)),v.IPCC.risk,2,FALSE), "")</f>
        <v>Extreme</v>
      </c>
      <c r="X8" s="8" t="str">
        <f>IFERROR(VLOOKUP(INDEX(Validation!$O$20:$R$23, MATCH($R8,Validation!$M$20:$M$23,0),MATCH(N8,Validation!$O$18:$R$18,0)),v.IPCC.risk,2,FALSE), "")</f>
        <v>Extreme</v>
      </c>
      <c r="Y8" s="8" t="s">
        <v>84</v>
      </c>
      <c r="Z8" s="134" t="s">
        <v>138</v>
      </c>
      <c r="AA8" s="8" t="s">
        <v>65</v>
      </c>
      <c r="AB8" s="134" t="s">
        <v>139</v>
      </c>
      <c r="AC8" s="4"/>
      <c r="AY8" s="93"/>
    </row>
    <row r="9" spans="1:51" ht="80.099999999999994" customHeight="1" x14ac:dyDescent="0.25">
      <c r="A9" s="108" t="s">
        <v>127</v>
      </c>
      <c r="B9" s="112" t="s">
        <v>88</v>
      </c>
      <c r="C9" s="110" t="s">
        <v>69</v>
      </c>
      <c r="D9" s="110" t="s">
        <v>48</v>
      </c>
      <c r="E9" s="110"/>
      <c r="F9" s="110" t="s">
        <v>49</v>
      </c>
      <c r="G9" s="109" t="s">
        <v>128</v>
      </c>
      <c r="H9" s="111" t="s">
        <v>129</v>
      </c>
      <c r="I9" s="156"/>
      <c r="J9" s="93" t="s">
        <v>34</v>
      </c>
      <c r="K9" s="93" t="s">
        <v>35</v>
      </c>
      <c r="L9" s="93" t="s">
        <v>36</v>
      </c>
      <c r="M9" s="93" t="s">
        <v>36</v>
      </c>
      <c r="N9" s="93" t="s">
        <v>37</v>
      </c>
      <c r="O9" s="132" t="s">
        <v>130</v>
      </c>
      <c r="P9" s="5" t="s">
        <v>36</v>
      </c>
      <c r="Q9" s="7" t="s">
        <v>39</v>
      </c>
      <c r="R9" s="8" t="str">
        <f>IFERROR(VLOOKUP(INDEX(Validation!$O$11:$R$14, MATCH($Q9,Validation!$M$11:$M$14,0),MATCH($P9,Validation!$O$9:$R$9,0)),Validation!$F$10:$G$25,2,FALSE), "")</f>
        <v>Extreme</v>
      </c>
      <c r="S9" s="134" t="s">
        <v>131</v>
      </c>
      <c r="T9" s="8" t="str">
        <f>IFERROR(VLOOKUP(INDEX(Validation!$O$20:$R$23, MATCH($R9,Validation!$M$20:$M$23,0),MATCH(J9,Validation!$O$18:$R$18,0)),v.IPCC.risk,2,FALSE), "")</f>
        <v>Moderate</v>
      </c>
      <c r="U9" s="8" t="str">
        <f>IFERROR(VLOOKUP(INDEX(Validation!$O$20:$R$23, MATCH($R9,Validation!$M$20:$M$23,0),MATCH(K9,Validation!$O$18:$R$18,0)),v.IPCC.risk,2,FALSE), "")</f>
        <v>High</v>
      </c>
      <c r="V9" s="8" t="str">
        <f>IFERROR(VLOOKUP(INDEX(Validation!$O$20:$R$23, MATCH($R9,Validation!$M$20:$M$23,0),MATCH(L9,Validation!$O$18:$R$18,0)),v.IPCC.risk,2,FALSE), "")</f>
        <v>Extreme</v>
      </c>
      <c r="W9" s="8" t="str">
        <f>IFERROR(VLOOKUP(INDEX(Validation!$O$20:$R$23, MATCH($R9,Validation!$M$20:$M$23,0),MATCH(M9,Validation!$O$18:$R$18,0)),v.IPCC.risk,2,FALSE), "")</f>
        <v>Extreme</v>
      </c>
      <c r="X9" s="8" t="str">
        <f>IFERROR(VLOOKUP(INDEX(Validation!$O$20:$R$23, MATCH($R9,Validation!$M$20:$M$23,0),MATCH(N9,Validation!$O$18:$R$18,0)),v.IPCC.risk,2,FALSE), "")</f>
        <v>Extreme</v>
      </c>
      <c r="Y9" s="8" t="s">
        <v>84</v>
      </c>
      <c r="Z9" s="134" t="s">
        <v>132</v>
      </c>
      <c r="AA9" s="8" t="s">
        <v>65</v>
      </c>
      <c r="AB9" s="134" t="s">
        <v>133</v>
      </c>
      <c r="AC9" s="4"/>
    </row>
    <row r="10" spans="1:51" ht="80.099999999999994" customHeight="1" x14ac:dyDescent="0.25">
      <c r="A10" s="108" t="s">
        <v>140</v>
      </c>
      <c r="B10" s="113" t="s">
        <v>68</v>
      </c>
      <c r="C10" s="110" t="s">
        <v>141</v>
      </c>
      <c r="D10" s="110" t="s">
        <v>48</v>
      </c>
      <c r="E10" s="110"/>
      <c r="F10" s="110" t="s">
        <v>49</v>
      </c>
      <c r="G10" s="109" t="s">
        <v>142</v>
      </c>
      <c r="H10" s="111" t="s">
        <v>143</v>
      </c>
      <c r="I10" s="156" t="s">
        <v>144</v>
      </c>
      <c r="J10" s="93" t="s">
        <v>35</v>
      </c>
      <c r="K10" s="93" t="s">
        <v>35</v>
      </c>
      <c r="L10" s="93" t="s">
        <v>35</v>
      </c>
      <c r="M10" s="93" t="s">
        <v>36</v>
      </c>
      <c r="N10" s="93" t="s">
        <v>37</v>
      </c>
      <c r="O10" s="132" t="s">
        <v>145</v>
      </c>
      <c r="P10" s="5" t="s">
        <v>37</v>
      </c>
      <c r="Q10" s="7" t="s">
        <v>34</v>
      </c>
      <c r="R10" s="8" t="str">
        <f>IFERROR(VLOOKUP(INDEX(Validation!$O$11:$R$14, MATCH($Q10,Validation!$M$11:$M$14,0),MATCH($P10,Validation!$O$9:$R$9,0)),Validation!$F$10:$G$25,2,FALSE), "")</f>
        <v>Extreme</v>
      </c>
      <c r="S10" s="134" t="s">
        <v>146</v>
      </c>
      <c r="T10" s="8" t="str">
        <f>IFERROR(VLOOKUP(INDEX(Validation!$O$20:$R$23, MATCH($R10,Validation!$M$20:$M$23,0),MATCH(J10,Validation!$O$18:$R$18,0)),v.IPCC.risk,2,FALSE), "")</f>
        <v>High</v>
      </c>
      <c r="U10" s="8" t="str">
        <f>IFERROR(VLOOKUP(INDEX(Validation!$O$20:$R$23, MATCH($R10,Validation!$M$20:$M$23,0),MATCH(K10,Validation!$O$18:$R$18,0)),v.IPCC.risk,2,FALSE), "")</f>
        <v>High</v>
      </c>
      <c r="V10" s="8" t="str">
        <f>IFERROR(VLOOKUP(INDEX(Validation!$O$20:$R$23, MATCH($R10,Validation!$M$20:$M$23,0),MATCH(L10,Validation!$O$18:$R$18,0)),v.IPCC.risk,2,FALSE), "")</f>
        <v>High</v>
      </c>
      <c r="W10" s="8" t="str">
        <f>IFERROR(VLOOKUP(INDEX(Validation!$O$20:$R$23, MATCH($R10,Validation!$M$20:$M$23,0),MATCH(M10,Validation!$O$18:$R$18,0)),v.IPCC.risk,2,FALSE), "")</f>
        <v>Extreme</v>
      </c>
      <c r="X10" s="8" t="str">
        <f>IFERROR(VLOOKUP(INDEX(Validation!$O$20:$R$23, MATCH($R10,Validation!$M$20:$M$23,0),MATCH(N10,Validation!$O$18:$R$18,0)),v.IPCC.risk,2,FALSE), "")</f>
        <v>Extreme</v>
      </c>
      <c r="Y10" s="8" t="s">
        <v>84</v>
      </c>
      <c r="Z10" s="134" t="s">
        <v>147</v>
      </c>
      <c r="AA10" s="8" t="s">
        <v>65</v>
      </c>
      <c r="AB10" s="134" t="s">
        <v>148</v>
      </c>
      <c r="AC10" s="4"/>
    </row>
    <row r="11" spans="1:51" ht="80.099999999999994" customHeight="1" x14ac:dyDescent="0.25">
      <c r="A11" s="108" t="s">
        <v>167</v>
      </c>
      <c r="B11" s="113" t="s">
        <v>57</v>
      </c>
      <c r="C11" s="110" t="s">
        <v>141</v>
      </c>
      <c r="D11" s="110" t="s">
        <v>48</v>
      </c>
      <c r="E11" s="110"/>
      <c r="F11" s="110" t="s">
        <v>49</v>
      </c>
      <c r="G11" s="109" t="s">
        <v>168</v>
      </c>
      <c r="H11" s="111" t="s">
        <v>169</v>
      </c>
      <c r="I11" s="156" t="s">
        <v>170</v>
      </c>
      <c r="J11" s="93" t="s">
        <v>34</v>
      </c>
      <c r="K11" s="93" t="s">
        <v>35</v>
      </c>
      <c r="L11" s="93" t="s">
        <v>35</v>
      </c>
      <c r="M11" s="93" t="s">
        <v>36</v>
      </c>
      <c r="N11" s="93" t="s">
        <v>37</v>
      </c>
      <c r="O11" s="132" t="s">
        <v>171</v>
      </c>
      <c r="P11" s="5" t="s">
        <v>37</v>
      </c>
      <c r="Q11" s="7" t="s">
        <v>34</v>
      </c>
      <c r="R11" s="8" t="str">
        <f>IFERROR(VLOOKUP(INDEX(Validation!$O$11:$R$14, MATCH($Q11,Validation!$M$11:$M$14,0),MATCH($P11,Validation!$O$9:$R$9,0)),Validation!$F$10:$G$25,2,FALSE), "")</f>
        <v>Extreme</v>
      </c>
      <c r="S11" s="134" t="s">
        <v>172</v>
      </c>
      <c r="T11" s="8" t="str">
        <f>IFERROR(VLOOKUP(INDEX(Validation!$O$20:$R$23, MATCH($R11,Validation!$M$20:$M$23,0),MATCH(J11,Validation!$O$18:$R$18,0)),v.IPCC.risk,2,FALSE), "")</f>
        <v>Moderate</v>
      </c>
      <c r="U11" s="8" t="str">
        <f>IFERROR(VLOOKUP(INDEX(Validation!$O$20:$R$23, MATCH($R11,Validation!$M$20:$M$23,0),MATCH(K11,Validation!$O$18:$R$18,0)),v.IPCC.risk,2,FALSE), "")</f>
        <v>High</v>
      </c>
      <c r="V11" s="8" t="str">
        <f>IFERROR(VLOOKUP(INDEX(Validation!$O$20:$R$23, MATCH($R11,Validation!$M$20:$M$23,0),MATCH(L11,Validation!$O$18:$R$18,0)),v.IPCC.risk,2,FALSE), "")</f>
        <v>High</v>
      </c>
      <c r="W11" s="8" t="str">
        <f>IFERROR(VLOOKUP(INDEX(Validation!$O$20:$R$23, MATCH($R11,Validation!$M$20:$M$23,0),MATCH(M11,Validation!$O$18:$R$18,0)),v.IPCC.risk,2,FALSE), "")</f>
        <v>Extreme</v>
      </c>
      <c r="X11" s="8" t="str">
        <f>IFERROR(VLOOKUP(INDEX(Validation!$O$20:$R$23, MATCH($R11,Validation!$M$20:$M$23,0),MATCH(N11,Validation!$O$18:$R$18,0)),v.IPCC.risk,2,FALSE), "")</f>
        <v>Extreme</v>
      </c>
      <c r="Y11" s="8" t="s">
        <v>84</v>
      </c>
      <c r="Z11" s="134" t="s">
        <v>147</v>
      </c>
      <c r="AA11" s="8" t="s">
        <v>65</v>
      </c>
      <c r="AB11" s="134" t="s">
        <v>148</v>
      </c>
      <c r="AC11" s="4"/>
    </row>
    <row r="12" spans="1:51" ht="80.099999999999994" customHeight="1" x14ac:dyDescent="0.25">
      <c r="A12" s="108" t="s">
        <v>217</v>
      </c>
      <c r="B12" s="113" t="s">
        <v>46</v>
      </c>
      <c r="C12" s="110" t="s">
        <v>69</v>
      </c>
      <c r="D12" s="110" t="s">
        <v>48</v>
      </c>
      <c r="E12" s="110"/>
      <c r="F12" s="110" t="s">
        <v>49</v>
      </c>
      <c r="G12" s="109" t="s">
        <v>218</v>
      </c>
      <c r="H12" s="111" t="s">
        <v>219</v>
      </c>
      <c r="I12" s="156"/>
      <c r="J12" s="93" t="s">
        <v>34</v>
      </c>
      <c r="K12" s="93" t="s">
        <v>35</v>
      </c>
      <c r="L12" s="93" t="s">
        <v>35</v>
      </c>
      <c r="M12" s="93" t="s">
        <v>36</v>
      </c>
      <c r="N12" s="93" t="s">
        <v>37</v>
      </c>
      <c r="O12" s="132" t="s">
        <v>220</v>
      </c>
      <c r="P12" s="5" t="s">
        <v>37</v>
      </c>
      <c r="Q12" s="7" t="s">
        <v>34</v>
      </c>
      <c r="R12" s="8" t="str">
        <f>IFERROR(VLOOKUP(INDEX(Validation!$O$11:$R$14, MATCH($Q12,Validation!$M$11:$M$14,0),MATCH($P12,Validation!$O$9:$R$9,0)),Validation!$F$10:$G$25,2,FALSE), "")</f>
        <v>Extreme</v>
      </c>
      <c r="S12" s="134" t="s">
        <v>221</v>
      </c>
      <c r="T12" s="8" t="str">
        <f>IFERROR(VLOOKUP(INDEX(Validation!$O$20:$R$23, MATCH($R12,Validation!$M$20:$M$23,0),MATCH(J12,Validation!$O$18:$R$18,0)),v.IPCC.risk,2,FALSE), "")</f>
        <v>Moderate</v>
      </c>
      <c r="U12" s="8" t="str">
        <f>IFERROR(VLOOKUP(INDEX(Validation!$O$20:$R$23, MATCH($R12,Validation!$M$20:$M$23,0),MATCH(K12,Validation!$O$18:$R$18,0)),v.IPCC.risk,2,FALSE), "")</f>
        <v>High</v>
      </c>
      <c r="V12" s="8" t="str">
        <f>IFERROR(VLOOKUP(INDEX(Validation!$O$20:$R$23, MATCH($R12,Validation!$M$20:$M$23,0),MATCH(L12,Validation!$O$18:$R$18,0)),v.IPCC.risk,2,FALSE), "")</f>
        <v>High</v>
      </c>
      <c r="W12" s="8" t="str">
        <f>IFERROR(VLOOKUP(INDEX(Validation!$O$20:$R$23, MATCH($R12,Validation!$M$20:$M$23,0),MATCH(M12,Validation!$O$18:$R$18,0)),v.IPCC.risk,2,FALSE), "")</f>
        <v>Extreme</v>
      </c>
      <c r="X12" s="8" t="str">
        <f>IFERROR(VLOOKUP(INDEX(Validation!$O$20:$R$23, MATCH($R12,Validation!$M$20:$M$23,0),MATCH(N12,Validation!$O$18:$R$18,0)),v.IPCC.risk,2,FALSE), "")</f>
        <v>Extreme</v>
      </c>
      <c r="Y12" s="8" t="s">
        <v>84</v>
      </c>
      <c r="Z12" s="134" t="s">
        <v>132</v>
      </c>
      <c r="AA12" s="8" t="s">
        <v>43</v>
      </c>
      <c r="AB12" s="134" t="s">
        <v>222</v>
      </c>
      <c r="AC12" s="4"/>
    </row>
    <row r="13" spans="1:51" ht="80.099999999999994" customHeight="1" x14ac:dyDescent="0.25">
      <c r="A13" s="108" t="s">
        <v>223</v>
      </c>
      <c r="B13" s="113" t="s">
        <v>57</v>
      </c>
      <c r="C13" s="110" t="s">
        <v>224</v>
      </c>
      <c r="D13" s="110" t="s">
        <v>48</v>
      </c>
      <c r="E13" s="110"/>
      <c r="F13" s="110" t="s">
        <v>49</v>
      </c>
      <c r="G13" s="109" t="s">
        <v>225</v>
      </c>
      <c r="H13" s="111" t="s">
        <v>226</v>
      </c>
      <c r="I13" s="156" t="s">
        <v>227</v>
      </c>
      <c r="J13" s="93" t="s">
        <v>34</v>
      </c>
      <c r="K13" s="93" t="s">
        <v>35</v>
      </c>
      <c r="L13" s="93" t="s">
        <v>35</v>
      </c>
      <c r="M13" s="93" t="s">
        <v>36</v>
      </c>
      <c r="N13" s="93" t="s">
        <v>37</v>
      </c>
      <c r="O13" s="132" t="s">
        <v>228</v>
      </c>
      <c r="P13" s="5" t="s">
        <v>36</v>
      </c>
      <c r="Q13" s="7" t="s">
        <v>39</v>
      </c>
      <c r="R13" s="8" t="str">
        <f>IFERROR(VLOOKUP(INDEX(Validation!$O$11:$R$14, MATCH($Q13,Validation!$M$11:$M$14,0),MATCH($P13,Validation!$O$9:$R$9,0)),Validation!$F$10:$G$25,2,FALSE), "")</f>
        <v>Extreme</v>
      </c>
      <c r="S13" s="134" t="s">
        <v>229</v>
      </c>
      <c r="T13" s="8" t="str">
        <f>IFERROR(VLOOKUP(INDEX(Validation!$O$20:$R$23, MATCH($R13,Validation!$M$20:$M$23,0),MATCH(J13,Validation!$O$18:$R$18,0)),v.IPCC.risk,2,FALSE), "")</f>
        <v>Moderate</v>
      </c>
      <c r="U13" s="8" t="str">
        <f>IFERROR(VLOOKUP(INDEX(Validation!$O$20:$R$23, MATCH($R13,Validation!$M$20:$M$23,0),MATCH(K13,Validation!$O$18:$R$18,0)),v.IPCC.risk,2,FALSE), "")</f>
        <v>High</v>
      </c>
      <c r="V13" s="8" t="str">
        <f>IFERROR(VLOOKUP(INDEX(Validation!$O$20:$R$23, MATCH($R13,Validation!$M$20:$M$23,0),MATCH(L13,Validation!$O$18:$R$18,0)),v.IPCC.risk,2,FALSE), "")</f>
        <v>High</v>
      </c>
      <c r="W13" s="8" t="str">
        <f>IFERROR(VLOOKUP(INDEX(Validation!$O$20:$R$23, MATCH($R13,Validation!$M$20:$M$23,0),MATCH(M13,Validation!$O$18:$R$18,0)),v.IPCC.risk,2,FALSE), "")</f>
        <v>Extreme</v>
      </c>
      <c r="X13" s="8" t="str">
        <f>IFERROR(VLOOKUP(INDEX(Validation!$O$20:$R$23, MATCH($R13,Validation!$M$20:$M$23,0),MATCH(N13,Validation!$O$18:$R$18,0)),v.IPCC.risk,2,FALSE), "")</f>
        <v>Extreme</v>
      </c>
      <c r="Y13" s="8" t="s">
        <v>84</v>
      </c>
      <c r="Z13" s="134" t="s">
        <v>230</v>
      </c>
      <c r="AA13" s="8" t="s">
        <v>231</v>
      </c>
      <c r="AB13" s="134" t="s">
        <v>232</v>
      </c>
      <c r="AC13" s="4"/>
    </row>
    <row r="14" spans="1:51" ht="80.099999999999994" customHeight="1" x14ac:dyDescent="0.25">
      <c r="A14" s="108" t="s">
        <v>233</v>
      </c>
      <c r="B14" s="113" t="s">
        <v>46</v>
      </c>
      <c r="C14" s="110" t="s">
        <v>224</v>
      </c>
      <c r="D14" s="110" t="s">
        <v>48</v>
      </c>
      <c r="E14" s="110"/>
      <c r="F14" s="110" t="s">
        <v>49</v>
      </c>
      <c r="G14" s="109" t="s">
        <v>234</v>
      </c>
      <c r="H14" s="111" t="s">
        <v>235</v>
      </c>
      <c r="I14" s="156"/>
      <c r="J14" s="93" t="s">
        <v>34</v>
      </c>
      <c r="K14" s="93" t="s">
        <v>35</v>
      </c>
      <c r="L14" s="93" t="s">
        <v>35</v>
      </c>
      <c r="M14" s="93" t="s">
        <v>36</v>
      </c>
      <c r="N14" s="93" t="s">
        <v>37</v>
      </c>
      <c r="O14" s="132" t="s">
        <v>236</v>
      </c>
      <c r="P14" s="5" t="s">
        <v>36</v>
      </c>
      <c r="Q14" s="7" t="s">
        <v>39</v>
      </c>
      <c r="R14" s="8" t="str">
        <f>IFERROR(VLOOKUP(INDEX(Validation!$O$11:$R$14, MATCH($Q14,Validation!$M$11:$M$14,0),MATCH($P14,Validation!$O$9:$R$9,0)),Validation!$F$10:$G$25,2,FALSE), "")</f>
        <v>Extreme</v>
      </c>
      <c r="S14" s="134" t="s">
        <v>237</v>
      </c>
      <c r="T14" s="8" t="str">
        <f>IFERROR(VLOOKUP(INDEX(Validation!$O$20:$R$23, MATCH($R14,Validation!$M$20:$M$23,0),MATCH(J14,Validation!$O$18:$R$18,0)),v.IPCC.risk,2,FALSE), "")</f>
        <v>Moderate</v>
      </c>
      <c r="U14" s="8" t="str">
        <f>IFERROR(VLOOKUP(INDEX(Validation!$O$20:$R$23, MATCH($R14,Validation!$M$20:$M$23,0),MATCH(K14,Validation!$O$18:$R$18,0)),v.IPCC.risk,2,FALSE), "")</f>
        <v>High</v>
      </c>
      <c r="V14" s="8" t="str">
        <f>IFERROR(VLOOKUP(INDEX(Validation!$O$20:$R$23, MATCH($R14,Validation!$M$20:$M$23,0),MATCH(L14,Validation!$O$18:$R$18,0)),v.IPCC.risk,2,FALSE), "")</f>
        <v>High</v>
      </c>
      <c r="W14" s="8" t="str">
        <f>IFERROR(VLOOKUP(INDEX(Validation!$O$20:$R$23, MATCH($R14,Validation!$M$20:$M$23,0),MATCH(M14,Validation!$O$18:$R$18,0)),v.IPCC.risk,2,FALSE), "")</f>
        <v>Extreme</v>
      </c>
      <c r="X14" s="8" t="str">
        <f>IFERROR(VLOOKUP(INDEX(Validation!$O$20:$R$23, MATCH($R14,Validation!$M$20:$M$23,0),MATCH(N14,Validation!$O$18:$R$18,0)),v.IPCC.risk,2,FALSE), "")</f>
        <v>Extreme</v>
      </c>
      <c r="Y14" s="8" t="s">
        <v>84</v>
      </c>
      <c r="Z14" s="134" t="s">
        <v>230</v>
      </c>
      <c r="AA14" s="8" t="s">
        <v>43</v>
      </c>
      <c r="AB14" s="134" t="s">
        <v>238</v>
      </c>
      <c r="AC14" s="4"/>
    </row>
    <row r="15" spans="1:51" ht="80.099999999999994" customHeight="1" x14ac:dyDescent="0.25">
      <c r="A15" s="108" t="s">
        <v>239</v>
      </c>
      <c r="B15" s="112" t="s">
        <v>88</v>
      </c>
      <c r="C15" s="110" t="s">
        <v>224</v>
      </c>
      <c r="D15" s="110" t="s">
        <v>48</v>
      </c>
      <c r="E15" s="110"/>
      <c r="F15" s="110" t="s">
        <v>49</v>
      </c>
      <c r="G15" s="109" t="s">
        <v>240</v>
      </c>
      <c r="H15" s="111" t="s">
        <v>241</v>
      </c>
      <c r="I15" s="156"/>
      <c r="J15" s="93" t="s">
        <v>34</v>
      </c>
      <c r="K15" s="93" t="s">
        <v>35</v>
      </c>
      <c r="L15" s="93" t="s">
        <v>35</v>
      </c>
      <c r="M15" s="93" t="s">
        <v>36</v>
      </c>
      <c r="N15" s="93" t="s">
        <v>37</v>
      </c>
      <c r="O15" s="132" t="s">
        <v>242</v>
      </c>
      <c r="P15" s="5" t="s">
        <v>36</v>
      </c>
      <c r="Q15" s="7" t="s">
        <v>39</v>
      </c>
      <c r="R15" s="8" t="str">
        <f>IFERROR(VLOOKUP(INDEX(Validation!$O$11:$R$14, MATCH($Q15,Validation!$M$11:$M$14,0),MATCH($P15,Validation!$O$9:$R$9,0)),Validation!$F$10:$G$25,2,FALSE), "")</f>
        <v>Extreme</v>
      </c>
      <c r="S15" s="134" t="s">
        <v>243</v>
      </c>
      <c r="T15" s="8" t="str">
        <f>IFERROR(VLOOKUP(INDEX(Validation!$O$20:$R$23, MATCH($R15,Validation!$M$20:$M$23,0),MATCH(J15,Validation!$O$18:$R$18,0)),v.IPCC.risk,2,FALSE), "")</f>
        <v>Moderate</v>
      </c>
      <c r="U15" s="8" t="str">
        <f>IFERROR(VLOOKUP(INDEX(Validation!$O$20:$R$23, MATCH($R15,Validation!$M$20:$M$23,0),MATCH(K15,Validation!$O$18:$R$18,0)),v.IPCC.risk,2,FALSE), "")</f>
        <v>High</v>
      </c>
      <c r="V15" s="8" t="str">
        <f>IFERROR(VLOOKUP(INDEX(Validation!$O$20:$R$23, MATCH($R15,Validation!$M$20:$M$23,0),MATCH(L15,Validation!$O$18:$R$18,0)),v.IPCC.risk,2,FALSE), "")</f>
        <v>High</v>
      </c>
      <c r="W15" s="8" t="str">
        <f>IFERROR(VLOOKUP(INDEX(Validation!$O$20:$R$23, MATCH($R15,Validation!$M$20:$M$23,0),MATCH(M15,Validation!$O$18:$R$18,0)),v.IPCC.risk,2,FALSE), "")</f>
        <v>Extreme</v>
      </c>
      <c r="X15" s="8" t="str">
        <f>IFERROR(VLOOKUP(INDEX(Validation!$O$20:$R$23, MATCH($R15,Validation!$M$20:$M$23,0),MATCH(N15,Validation!$O$18:$R$18,0)),v.IPCC.risk,2,FALSE), "")</f>
        <v>Extreme</v>
      </c>
      <c r="Y15" s="8" t="s">
        <v>84</v>
      </c>
      <c r="Z15" s="134" t="s">
        <v>230</v>
      </c>
      <c r="AA15" s="8" t="s">
        <v>65</v>
      </c>
      <c r="AB15" s="134" t="s">
        <v>232</v>
      </c>
      <c r="AC15" s="4"/>
    </row>
    <row r="16" spans="1:51" ht="80.099999999999994" customHeight="1" x14ac:dyDescent="0.25">
      <c r="A16" s="108" t="s">
        <v>157</v>
      </c>
      <c r="B16" s="113" t="s">
        <v>57</v>
      </c>
      <c r="C16" s="110" t="s">
        <v>47</v>
      </c>
      <c r="D16" s="110" t="s">
        <v>48</v>
      </c>
      <c r="E16" s="110"/>
      <c r="F16" s="110" t="s">
        <v>49</v>
      </c>
      <c r="G16" s="109" t="s">
        <v>158</v>
      </c>
      <c r="H16" s="111" t="s">
        <v>159</v>
      </c>
      <c r="I16" s="156"/>
      <c r="J16" s="93" t="s">
        <v>34</v>
      </c>
      <c r="K16" s="93" t="s">
        <v>35</v>
      </c>
      <c r="L16" s="93" t="s">
        <v>35</v>
      </c>
      <c r="M16" s="93" t="s">
        <v>36</v>
      </c>
      <c r="N16" s="93" t="s">
        <v>37</v>
      </c>
      <c r="O16" s="132" t="s">
        <v>160</v>
      </c>
      <c r="P16" s="5" t="s">
        <v>37</v>
      </c>
      <c r="Q16" s="7" t="s">
        <v>39</v>
      </c>
      <c r="R16" s="8" t="str">
        <f>IFERROR(VLOOKUP(INDEX(Validation!$O$11:$R$14, MATCH($Q16,Validation!$M$11:$M$14,0),MATCH($P16,Validation!$O$9:$R$9,0)),Validation!$F$10:$G$25,2,FALSE), "")</f>
        <v>Extreme</v>
      </c>
      <c r="S16" s="134" t="s">
        <v>161</v>
      </c>
      <c r="T16" s="8" t="str">
        <f>IFERROR(VLOOKUP(INDEX(Validation!$O$20:$R$23, MATCH($R16,Validation!$M$20:$M$23,0),MATCH(J16,Validation!$O$18:$R$18,0)),v.IPCC.risk,2,FALSE), "")</f>
        <v>Moderate</v>
      </c>
      <c r="U16" s="8" t="str">
        <f>IFERROR(VLOOKUP(INDEX(Validation!$O$20:$R$23, MATCH($R16,Validation!$M$20:$M$23,0),MATCH(K16,Validation!$O$18:$R$18,0)),v.IPCC.risk,2,FALSE), "")</f>
        <v>High</v>
      </c>
      <c r="V16" s="8" t="str">
        <f>IFERROR(VLOOKUP(INDEX(Validation!$O$20:$R$23, MATCH($R16,Validation!$M$20:$M$23,0),MATCH(L16,Validation!$O$18:$R$18,0)),v.IPCC.risk,2,FALSE), "")</f>
        <v>High</v>
      </c>
      <c r="W16" s="8" t="str">
        <f>IFERROR(VLOOKUP(INDEX(Validation!$O$20:$R$23, MATCH($R16,Validation!$M$20:$M$23,0),MATCH(M16,Validation!$O$18:$R$18,0)),v.IPCC.risk,2,FALSE), "")</f>
        <v>Extreme</v>
      </c>
      <c r="X16" s="8" t="str">
        <f>IFERROR(VLOOKUP(INDEX(Validation!$O$20:$R$23, MATCH($R16,Validation!$M$20:$M$23,0),MATCH(N16,Validation!$O$18:$R$18,0)),v.IPCC.risk,2,FALSE), "")</f>
        <v>Extreme</v>
      </c>
      <c r="Y16" s="8" t="s">
        <v>84</v>
      </c>
      <c r="Z16" s="134" t="s">
        <v>162</v>
      </c>
      <c r="AA16" s="8" t="s">
        <v>65</v>
      </c>
      <c r="AB16" s="134" t="s">
        <v>163</v>
      </c>
      <c r="AC16" s="4"/>
    </row>
    <row r="17" spans="1:29" ht="80.099999999999994" customHeight="1" x14ac:dyDescent="0.25">
      <c r="A17" s="108" t="s">
        <v>164</v>
      </c>
      <c r="B17" s="112" t="s">
        <v>88</v>
      </c>
      <c r="C17" s="110" t="s">
        <v>47</v>
      </c>
      <c r="D17" s="110" t="s">
        <v>48</v>
      </c>
      <c r="E17" s="110"/>
      <c r="F17" s="110" t="s">
        <v>49</v>
      </c>
      <c r="G17" s="109" t="s">
        <v>165</v>
      </c>
      <c r="H17" s="111" t="s">
        <v>166</v>
      </c>
      <c r="I17" s="156"/>
      <c r="J17" s="93" t="s">
        <v>34</v>
      </c>
      <c r="K17" s="93" t="s">
        <v>35</v>
      </c>
      <c r="L17" s="93" t="s">
        <v>35</v>
      </c>
      <c r="M17" s="93" t="s">
        <v>36</v>
      </c>
      <c r="N17" s="93" t="s">
        <v>37</v>
      </c>
      <c r="O17" s="132" t="s">
        <v>160</v>
      </c>
      <c r="P17" s="5" t="s">
        <v>37</v>
      </c>
      <c r="Q17" s="7" t="s">
        <v>39</v>
      </c>
      <c r="R17" s="8" t="str">
        <f>IFERROR(VLOOKUP(INDEX(Validation!$O$11:$R$14, MATCH($Q17,Validation!$M$11:$M$14,0),MATCH($P17,Validation!$O$9:$R$9,0)),Validation!$F$10:$G$25,2,FALSE), "")</f>
        <v>Extreme</v>
      </c>
      <c r="S17" s="134" t="s">
        <v>161</v>
      </c>
      <c r="T17" s="8" t="str">
        <f>IFERROR(VLOOKUP(INDEX(Validation!$O$20:$R$23, MATCH($R17,Validation!$M$20:$M$23,0),MATCH(J17,Validation!$O$18:$R$18,0)),v.IPCC.risk,2,FALSE), "")</f>
        <v>Moderate</v>
      </c>
      <c r="U17" s="8" t="str">
        <f>IFERROR(VLOOKUP(INDEX(Validation!$O$20:$R$23, MATCH($R17,Validation!$M$20:$M$23,0),MATCH(K17,Validation!$O$18:$R$18,0)),v.IPCC.risk,2,FALSE), "")</f>
        <v>High</v>
      </c>
      <c r="V17" s="8" t="str">
        <f>IFERROR(VLOOKUP(INDEX(Validation!$O$20:$R$23, MATCH($R17,Validation!$M$20:$M$23,0),MATCH(L17,Validation!$O$18:$R$18,0)),v.IPCC.risk,2,FALSE), "")</f>
        <v>High</v>
      </c>
      <c r="W17" s="8" t="str">
        <f>IFERROR(VLOOKUP(INDEX(Validation!$O$20:$R$23, MATCH($R17,Validation!$M$20:$M$23,0),MATCH(M17,Validation!$O$18:$R$18,0)),v.IPCC.risk,2,FALSE), "")</f>
        <v>Extreme</v>
      </c>
      <c r="X17" s="8" t="str">
        <f>IFERROR(VLOOKUP(INDEX(Validation!$O$20:$R$23, MATCH($R17,Validation!$M$20:$M$23,0),MATCH(N17,Validation!$O$18:$R$18,0)),v.IPCC.risk,2,FALSE), "")</f>
        <v>Extreme</v>
      </c>
      <c r="Y17" s="8" t="s">
        <v>84</v>
      </c>
      <c r="Z17" s="134" t="s">
        <v>162</v>
      </c>
      <c r="AA17" s="8" t="s">
        <v>65</v>
      </c>
      <c r="AB17" s="134" t="s">
        <v>163</v>
      </c>
      <c r="AC17" s="4"/>
    </row>
    <row r="18" spans="1:29" ht="80.099999999999994" customHeight="1" x14ac:dyDescent="0.25">
      <c r="A18" s="108" t="s">
        <v>267</v>
      </c>
      <c r="B18" s="113" t="s">
        <v>268</v>
      </c>
      <c r="C18" s="110" t="s">
        <v>69</v>
      </c>
      <c r="D18" s="110" t="s">
        <v>48</v>
      </c>
      <c r="E18" s="110"/>
      <c r="F18" s="110" t="s">
        <v>49</v>
      </c>
      <c r="G18" s="109" t="s">
        <v>269</v>
      </c>
      <c r="H18" s="111" t="s">
        <v>270</v>
      </c>
      <c r="I18" s="156"/>
      <c r="J18" s="93" t="s">
        <v>34</v>
      </c>
      <c r="K18" s="93" t="s">
        <v>36</v>
      </c>
      <c r="L18" s="93" t="s">
        <v>35</v>
      </c>
      <c r="M18" s="93" t="s">
        <v>35</v>
      </c>
      <c r="N18" s="93" t="s">
        <v>36</v>
      </c>
      <c r="O18" s="132" t="s">
        <v>271</v>
      </c>
      <c r="P18" s="5" t="s">
        <v>36</v>
      </c>
      <c r="Q18" s="7" t="s">
        <v>39</v>
      </c>
      <c r="R18" s="8" t="str">
        <f>IFERROR(VLOOKUP(INDEX(Validation!$O$11:$R$14, MATCH($Q18,Validation!$M$11:$M$14,0),MATCH($P18,Validation!$O$9:$R$9,0)),Validation!$F$10:$G$25,2,FALSE), "")</f>
        <v>Extreme</v>
      </c>
      <c r="S18" s="134" t="s">
        <v>272</v>
      </c>
      <c r="T18" s="8" t="str">
        <f>IFERROR(VLOOKUP(INDEX(Validation!$O$20:$R$23, MATCH($R18,Validation!$M$20:$M$23,0),MATCH(J18,Validation!$O$18:$R$18,0)),v.IPCC.risk,2,FALSE), "")</f>
        <v>Moderate</v>
      </c>
      <c r="U18" s="8" t="str">
        <f>IFERROR(VLOOKUP(INDEX(Validation!$O$20:$R$23, MATCH($R18,Validation!$M$20:$M$23,0),MATCH(K18,Validation!$O$18:$R$18,0)),v.IPCC.risk,2,FALSE), "")</f>
        <v>Extreme</v>
      </c>
      <c r="V18" s="8" t="str">
        <f>IFERROR(VLOOKUP(INDEX(Validation!$O$20:$R$23, MATCH($R18,Validation!$M$20:$M$23,0),MATCH(L18,Validation!$O$18:$R$18,0)),v.IPCC.risk,2,FALSE), "")</f>
        <v>High</v>
      </c>
      <c r="W18" s="8" t="str">
        <f>IFERROR(VLOOKUP(INDEX(Validation!$O$20:$R$23, MATCH($R18,Validation!$M$20:$M$23,0),MATCH(M18,Validation!$O$18:$R$18,0)),v.IPCC.risk,2,FALSE), "")</f>
        <v>High</v>
      </c>
      <c r="X18" s="8" t="str">
        <f>IFERROR(VLOOKUP(INDEX(Validation!$O$20:$R$23, MATCH($R18,Validation!$M$20:$M$23,0),MATCH(N18,Validation!$O$18:$R$18,0)),v.IPCC.risk,2,FALSE), "")</f>
        <v>Extreme</v>
      </c>
      <c r="Y18" s="8" t="s">
        <v>84</v>
      </c>
      <c r="Z18" s="155" t="s">
        <v>273</v>
      </c>
      <c r="AA18" s="8" t="s">
        <v>65</v>
      </c>
      <c r="AB18" s="134" t="s">
        <v>274</v>
      </c>
      <c r="AC18" s="4"/>
    </row>
    <row r="19" spans="1:29" ht="80.099999999999994" customHeight="1" x14ac:dyDescent="0.25">
      <c r="A19" s="108" t="s">
        <v>304</v>
      </c>
      <c r="B19" s="112" t="s">
        <v>88</v>
      </c>
      <c r="C19" s="110" t="s">
        <v>141</v>
      </c>
      <c r="D19" s="110" t="s">
        <v>48</v>
      </c>
      <c r="E19" s="110"/>
      <c r="F19" s="110" t="s">
        <v>49</v>
      </c>
      <c r="G19" s="109" t="s">
        <v>305</v>
      </c>
      <c r="H19" s="111" t="s">
        <v>306</v>
      </c>
      <c r="I19" s="156" t="s">
        <v>307</v>
      </c>
      <c r="J19" s="93" t="s">
        <v>34</v>
      </c>
      <c r="K19" s="93" t="s">
        <v>34</v>
      </c>
      <c r="L19" s="93" t="s">
        <v>35</v>
      </c>
      <c r="M19" s="93" t="s">
        <v>35</v>
      </c>
      <c r="N19" s="93" t="s">
        <v>37</v>
      </c>
      <c r="O19" s="132" t="s">
        <v>308</v>
      </c>
      <c r="P19" s="5" t="s">
        <v>37</v>
      </c>
      <c r="Q19" s="7" t="s">
        <v>34</v>
      </c>
      <c r="R19" s="8" t="str">
        <f>IFERROR(VLOOKUP(INDEX(Validation!$O$11:$R$14, MATCH($Q19,Validation!$M$11:$M$14,0),MATCH($P19,Validation!$O$9:$R$9,0)),Validation!$F$10:$G$25,2,FALSE), "")</f>
        <v>Extreme</v>
      </c>
      <c r="S19" s="134" t="s">
        <v>309</v>
      </c>
      <c r="T19" s="8" t="str">
        <f>IFERROR(VLOOKUP(INDEX(Validation!$O$20:$R$23, MATCH($R19,Validation!$M$20:$M$23,0),MATCH(J19,Validation!$O$18:$R$18,0)),v.IPCC.risk,2,FALSE), "")</f>
        <v>Moderate</v>
      </c>
      <c r="U19" s="8" t="str">
        <f>IFERROR(VLOOKUP(INDEX(Validation!$O$20:$R$23, MATCH($R19,Validation!$M$20:$M$23,0),MATCH(K19,Validation!$O$18:$R$18,0)),v.IPCC.risk,2,FALSE), "")</f>
        <v>Moderate</v>
      </c>
      <c r="V19" s="8" t="str">
        <f>IFERROR(VLOOKUP(INDEX(Validation!$O$20:$R$23, MATCH($R19,Validation!$M$20:$M$23,0),MATCH(L19,Validation!$O$18:$R$18,0)),v.IPCC.risk,2,FALSE), "")</f>
        <v>High</v>
      </c>
      <c r="W19" s="8" t="str">
        <f>IFERROR(VLOOKUP(INDEX(Validation!$O$20:$R$23, MATCH($R19,Validation!$M$20:$M$23,0),MATCH(M19,Validation!$O$18:$R$18,0)),v.IPCC.risk,2,FALSE), "")</f>
        <v>High</v>
      </c>
      <c r="X19" s="8" t="str">
        <f>IFERROR(VLOOKUP(INDEX(Validation!$O$20:$R$23, MATCH($R19,Validation!$M$20:$M$23,0),MATCH(N19,Validation!$O$18:$R$18,0)),v.IPCC.risk,2,FALSE), "")</f>
        <v>Extreme</v>
      </c>
      <c r="Y19" s="8" t="s">
        <v>84</v>
      </c>
      <c r="Z19" s="134" t="s">
        <v>310</v>
      </c>
      <c r="AA19" s="8" t="s">
        <v>311</v>
      </c>
      <c r="AB19" s="134" t="s">
        <v>312</v>
      </c>
      <c r="AC19" s="4"/>
    </row>
    <row r="20" spans="1:29" ht="80.099999999999994" customHeight="1" x14ac:dyDescent="0.25">
      <c r="A20" s="108" t="s">
        <v>317</v>
      </c>
      <c r="B20" s="113" t="s">
        <v>183</v>
      </c>
      <c r="C20" s="110" t="s">
        <v>47</v>
      </c>
      <c r="D20" s="110" t="s">
        <v>48</v>
      </c>
      <c r="E20" s="110"/>
      <c r="F20" s="110" t="s">
        <v>49</v>
      </c>
      <c r="G20" s="109" t="s">
        <v>318</v>
      </c>
      <c r="H20" s="111" t="s">
        <v>319</v>
      </c>
      <c r="I20" s="156"/>
      <c r="J20" s="93" t="s">
        <v>34</v>
      </c>
      <c r="K20" s="93" t="s">
        <v>34</v>
      </c>
      <c r="L20" s="93" t="s">
        <v>34</v>
      </c>
      <c r="M20" s="93" t="s">
        <v>35</v>
      </c>
      <c r="N20" s="93" t="s">
        <v>36</v>
      </c>
      <c r="O20" s="132" t="s">
        <v>320</v>
      </c>
      <c r="P20" s="5" t="s">
        <v>36</v>
      </c>
      <c r="Q20" s="7" t="s">
        <v>39</v>
      </c>
      <c r="R20" s="8" t="str">
        <f>IFERROR(VLOOKUP(INDEX(Validation!$O$11:$R$14, MATCH($Q20,Validation!$M$11:$M$14,0),MATCH($P20,Validation!$O$9:$R$9,0)),Validation!$F$10:$G$25,2,FALSE), "")</f>
        <v>Extreme</v>
      </c>
      <c r="S20" s="134" t="s">
        <v>321</v>
      </c>
      <c r="T20" s="8" t="str">
        <f>IFERROR(VLOOKUP(INDEX(Validation!$O$20:$R$23, MATCH($R20,Validation!$M$20:$M$23,0),MATCH(J20,Validation!$O$18:$R$18,0)),v.IPCC.risk,2,FALSE), "")</f>
        <v>Moderate</v>
      </c>
      <c r="U20" s="8" t="str">
        <f>IFERROR(VLOOKUP(INDEX(Validation!$O$20:$R$23, MATCH($R20,Validation!$M$20:$M$23,0),MATCH(K20,Validation!$O$18:$R$18,0)),v.IPCC.risk,2,FALSE), "")</f>
        <v>Moderate</v>
      </c>
      <c r="V20" s="8" t="str">
        <f>IFERROR(VLOOKUP(INDEX(Validation!$O$20:$R$23, MATCH($R20,Validation!$M$20:$M$23,0),MATCH(L20,Validation!$O$18:$R$18,0)),v.IPCC.risk,2,FALSE), "")</f>
        <v>Moderate</v>
      </c>
      <c r="W20" s="8" t="str">
        <f>IFERROR(VLOOKUP(INDEX(Validation!$O$20:$R$23, MATCH($R20,Validation!$M$20:$M$23,0),MATCH(M20,Validation!$O$18:$R$18,0)),v.IPCC.risk,2,FALSE), "")</f>
        <v>High</v>
      </c>
      <c r="X20" s="8" t="str">
        <f>IFERROR(VLOOKUP(INDEX(Validation!$O$20:$R$23, MATCH($R20,Validation!$M$20:$M$23,0),MATCH(N20,Validation!$O$18:$R$18,0)),v.IPCC.risk,2,FALSE), "")</f>
        <v>Extreme</v>
      </c>
      <c r="Y20" s="8" t="s">
        <v>84</v>
      </c>
      <c r="Z20" s="134" t="s">
        <v>322</v>
      </c>
      <c r="AA20" s="8" t="s">
        <v>43</v>
      </c>
      <c r="AB20" s="134" t="s">
        <v>323</v>
      </c>
      <c r="AC20" s="4"/>
    </row>
    <row r="21" spans="1:29" ht="80.099999999999994" customHeight="1" x14ac:dyDescent="0.25">
      <c r="A21" s="108" t="s">
        <v>330</v>
      </c>
      <c r="B21" s="113" t="s">
        <v>46</v>
      </c>
      <c r="C21" s="110" t="s">
        <v>141</v>
      </c>
      <c r="D21" s="110" t="s">
        <v>48</v>
      </c>
      <c r="E21" s="110"/>
      <c r="F21" s="110" t="s">
        <v>49</v>
      </c>
      <c r="G21" s="109" t="s">
        <v>331</v>
      </c>
      <c r="H21" s="111" t="s">
        <v>332</v>
      </c>
      <c r="I21" s="156" t="s">
        <v>333</v>
      </c>
      <c r="J21" s="93" t="s">
        <v>34</v>
      </c>
      <c r="K21" s="93" t="s">
        <v>35</v>
      </c>
      <c r="L21" s="93" t="s">
        <v>35</v>
      </c>
      <c r="M21" s="93" t="s">
        <v>36</v>
      </c>
      <c r="N21" s="93" t="s">
        <v>37</v>
      </c>
      <c r="O21" s="132" t="s">
        <v>334</v>
      </c>
      <c r="P21" s="5" t="s">
        <v>36</v>
      </c>
      <c r="Q21" s="7" t="s">
        <v>122</v>
      </c>
      <c r="R21" s="8" t="str">
        <f>IFERROR(VLOOKUP(INDEX(Validation!$O$11:$R$14, MATCH($Q21,Validation!$M$11:$M$14,0),MATCH($P21,Validation!$O$9:$R$9,0)),Validation!$F$10:$G$25,2,FALSE), "")</f>
        <v>High</v>
      </c>
      <c r="S21" s="134" t="s">
        <v>335</v>
      </c>
      <c r="T21" s="8" t="str">
        <f>IFERROR(VLOOKUP(INDEX(Validation!$O$20:$R$23, MATCH($R21,Validation!$M$20:$M$23,0),MATCH(J21,Validation!$O$18:$R$18,0)),v.IPCC.risk,2,FALSE), "")</f>
        <v>Low</v>
      </c>
      <c r="U21" s="8" t="str">
        <f>IFERROR(VLOOKUP(INDEX(Validation!$O$20:$R$23, MATCH($R21,Validation!$M$20:$M$23,0),MATCH(K21,Validation!$O$18:$R$18,0)),v.IPCC.risk,2,FALSE), "")</f>
        <v>Moderate</v>
      </c>
      <c r="V21" s="8" t="str">
        <f>IFERROR(VLOOKUP(INDEX(Validation!$O$20:$R$23, MATCH($R21,Validation!$M$20:$M$23,0),MATCH(L21,Validation!$O$18:$R$18,0)),v.IPCC.risk,2,FALSE), "")</f>
        <v>Moderate</v>
      </c>
      <c r="W21" s="8" t="str">
        <f>IFERROR(VLOOKUP(INDEX(Validation!$O$20:$R$23, MATCH($R21,Validation!$M$20:$M$23,0),MATCH(M21,Validation!$O$18:$R$18,0)),v.IPCC.risk,2,FALSE), "")</f>
        <v>High</v>
      </c>
      <c r="X21" s="8" t="str">
        <f>IFERROR(VLOOKUP(INDEX(Validation!$O$20:$R$23, MATCH($R21,Validation!$M$20:$M$23,0),MATCH(N21,Validation!$O$18:$R$18,0)),v.IPCC.risk,2,FALSE), "")</f>
        <v>Extreme</v>
      </c>
      <c r="Y21" s="8" t="s">
        <v>84</v>
      </c>
      <c r="Z21" s="134" t="s">
        <v>336</v>
      </c>
      <c r="AA21" s="8" t="s">
        <v>337</v>
      </c>
      <c r="AB21" s="134" t="s">
        <v>338</v>
      </c>
      <c r="AC21" s="4"/>
    </row>
    <row r="22" spans="1:29" ht="80.099999999999994" customHeight="1" x14ac:dyDescent="0.25">
      <c r="A22" s="108" t="s">
        <v>401</v>
      </c>
      <c r="B22" s="327" t="s">
        <v>88</v>
      </c>
      <c r="C22" s="110" t="s">
        <v>58</v>
      </c>
      <c r="D22" s="110" t="s">
        <v>48</v>
      </c>
      <c r="E22" s="328" t="s">
        <v>402</v>
      </c>
      <c r="F22" s="110" t="s">
        <v>49</v>
      </c>
      <c r="G22" s="329" t="s">
        <v>403</v>
      </c>
      <c r="H22" s="330" t="s">
        <v>404</v>
      </c>
      <c r="I22" s="331"/>
      <c r="J22" s="93" t="s">
        <v>34</v>
      </c>
      <c r="K22" s="93" t="s">
        <v>35</v>
      </c>
      <c r="L22" s="93" t="s">
        <v>35</v>
      </c>
      <c r="M22" s="93" t="s">
        <v>36</v>
      </c>
      <c r="N22" s="93" t="s">
        <v>37</v>
      </c>
      <c r="O22" s="332" t="s">
        <v>405</v>
      </c>
      <c r="P22" s="5" t="s">
        <v>36</v>
      </c>
      <c r="Q22" s="7" t="s">
        <v>34</v>
      </c>
      <c r="R22" s="8" t="str">
        <f>IFERROR(VLOOKUP(INDEX(Validation!$O$11:$R$14, MATCH($Q22,Validation!$M$11:$M$14,0),MATCH($P22,Validation!$O$9:$R$9,0)),Validation!$F$10:$G$25,2,FALSE), "")</f>
        <v>High</v>
      </c>
      <c r="S22" s="134" t="s">
        <v>406</v>
      </c>
      <c r="T22" s="8" t="str">
        <f>IFERROR(VLOOKUP(INDEX(Validation!$O$20:$R$23, MATCH($R22,Validation!$M$20:$M$23,0),MATCH(J22,Validation!$O$18:$R$18,0)),v.IPCC.risk,2,FALSE), "")</f>
        <v>Low</v>
      </c>
      <c r="U22" s="8" t="str">
        <f>IFERROR(VLOOKUP(INDEX(Validation!$O$20:$R$23, MATCH($R22,Validation!$M$20:$M$23,0),MATCH(K22,Validation!$O$18:$R$18,0)),v.IPCC.risk,2,FALSE), "")</f>
        <v>Moderate</v>
      </c>
      <c r="V22" s="8" t="str">
        <f>IFERROR(VLOOKUP(INDEX(Validation!$O$20:$R$23, MATCH($R22,Validation!$M$20:$M$23,0),MATCH(L22,Validation!$O$18:$R$18,0)),v.IPCC.risk,2,FALSE), "")</f>
        <v>Moderate</v>
      </c>
      <c r="W22" s="8" t="str">
        <f>IFERROR(VLOOKUP(INDEX(Validation!$O$20:$R$23, MATCH($R22,Validation!$M$20:$M$23,0),MATCH(M22,Validation!$O$18:$R$18,0)),v.IPCC.risk,2,FALSE), "")</f>
        <v>High</v>
      </c>
      <c r="X22" s="8" t="str">
        <f>IFERROR(VLOOKUP(INDEX(Validation!$O$20:$R$23, MATCH($R22,Validation!$M$20:$M$23,0),MATCH(N22,Validation!$O$18:$R$18,0)),v.IPCC.risk,2,FALSE), "")</f>
        <v>Extreme</v>
      </c>
      <c r="Y22" s="8" t="s">
        <v>84</v>
      </c>
      <c r="Z22" s="333" t="s">
        <v>132</v>
      </c>
      <c r="AA22" s="334" t="s">
        <v>65</v>
      </c>
      <c r="AB22" s="333"/>
      <c r="AC22" s="335"/>
    </row>
    <row r="23" spans="1:29" ht="80.099999999999994" customHeight="1" x14ac:dyDescent="0.25">
      <c r="A23" s="108" t="s">
        <v>324</v>
      </c>
      <c r="B23" s="113" t="s">
        <v>68</v>
      </c>
      <c r="C23" s="114" t="s">
        <v>47</v>
      </c>
      <c r="D23" s="110" t="s">
        <v>48</v>
      </c>
      <c r="E23" s="114"/>
      <c r="F23" s="110" t="s">
        <v>49</v>
      </c>
      <c r="G23" s="115" t="s">
        <v>325</v>
      </c>
      <c r="H23" s="116" t="s">
        <v>326</v>
      </c>
      <c r="I23" s="157"/>
      <c r="J23" s="93" t="s">
        <v>34</v>
      </c>
      <c r="K23" s="93" t="s">
        <v>35</v>
      </c>
      <c r="L23" s="93" t="s">
        <v>35</v>
      </c>
      <c r="M23" s="93" t="s">
        <v>36</v>
      </c>
      <c r="N23" s="93" t="s">
        <v>37</v>
      </c>
      <c r="O23" s="133" t="s">
        <v>160</v>
      </c>
      <c r="P23" s="5" t="s">
        <v>36</v>
      </c>
      <c r="Q23" s="7" t="s">
        <v>34</v>
      </c>
      <c r="R23" s="8" t="str">
        <f>IFERROR(VLOOKUP(INDEX(Validation!$O$11:$R$14, MATCH($Q23,Validation!$M$11:$M$14,0),MATCH($P23,Validation!$O$9:$R$9,0)),Validation!$F$10:$G$25,2,FALSE), "")</f>
        <v>High</v>
      </c>
      <c r="S23" s="134" t="s">
        <v>327</v>
      </c>
      <c r="T23" s="8" t="str">
        <f>IFERROR(VLOOKUP(INDEX(Validation!$O$20:$R$23, MATCH($R23,Validation!$M$20:$M$23,0),MATCH(J23,Validation!$O$18:$R$18,0)),v.IPCC.risk,2,FALSE), "")</f>
        <v>Low</v>
      </c>
      <c r="U23" s="8" t="str">
        <f>IFERROR(VLOOKUP(INDEX(Validation!$O$20:$R$23, MATCH($R23,Validation!$M$20:$M$23,0),MATCH(K23,Validation!$O$18:$R$18,0)),v.IPCC.risk,2,FALSE), "")</f>
        <v>Moderate</v>
      </c>
      <c r="V23" s="8" t="str">
        <f>IFERROR(VLOOKUP(INDEX(Validation!$O$20:$R$23, MATCH($R23,Validation!$M$20:$M$23,0),MATCH(L23,Validation!$O$18:$R$18,0)),v.IPCC.risk,2,FALSE), "")</f>
        <v>Moderate</v>
      </c>
      <c r="W23" s="8" t="str">
        <f>IFERROR(VLOOKUP(INDEX(Validation!$O$20:$R$23, MATCH($R23,Validation!$M$20:$M$23,0),MATCH(M23,Validation!$O$18:$R$18,0)),v.IPCC.risk,2,FALSE), "")</f>
        <v>High</v>
      </c>
      <c r="X23" s="8" t="str">
        <f>IFERROR(VLOOKUP(INDEX(Validation!$O$20:$R$23, MATCH($R23,Validation!$M$20:$M$23,0),MATCH(N23,Validation!$O$18:$R$18,0)),v.IPCC.risk,2,FALSE), "")</f>
        <v>Extreme</v>
      </c>
      <c r="Y23" s="8" t="s">
        <v>84</v>
      </c>
      <c r="Z23" s="158" t="s">
        <v>328</v>
      </c>
      <c r="AA23" s="102" t="s">
        <v>65</v>
      </c>
      <c r="AB23" s="158" t="s">
        <v>329</v>
      </c>
      <c r="AC23" s="336"/>
    </row>
    <row r="24" spans="1:29" ht="80.099999999999994" customHeight="1" x14ac:dyDescent="0.25">
      <c r="A24" s="108" t="s">
        <v>424</v>
      </c>
      <c r="B24" s="113" t="s">
        <v>57</v>
      </c>
      <c r="C24" s="114" t="s">
        <v>425</v>
      </c>
      <c r="D24" s="110" t="s">
        <v>48</v>
      </c>
      <c r="E24" s="110"/>
      <c r="F24" s="110" t="s">
        <v>49</v>
      </c>
      <c r="G24" s="127" t="s">
        <v>426</v>
      </c>
      <c r="H24" s="111" t="s">
        <v>427</v>
      </c>
      <c r="I24" s="156" t="s">
        <v>428</v>
      </c>
      <c r="J24" s="93" t="s">
        <v>34</v>
      </c>
      <c r="K24" s="93" t="s">
        <v>34</v>
      </c>
      <c r="L24" s="93" t="s">
        <v>35</v>
      </c>
      <c r="M24" s="93" t="s">
        <v>36</v>
      </c>
      <c r="N24" s="93" t="s">
        <v>37</v>
      </c>
      <c r="O24" s="132" t="s">
        <v>429</v>
      </c>
      <c r="P24" s="5" t="s">
        <v>36</v>
      </c>
      <c r="Q24" s="7" t="s">
        <v>39</v>
      </c>
      <c r="R24" s="8" t="str">
        <f>IFERROR(VLOOKUP(INDEX(Validation!$O$11:$R$14, MATCH($Q24,Validation!$M$11:$M$14,0),MATCH($P24,Validation!$O$9:$R$9,0)),Validation!$F$10:$G$25,2,FALSE), "")</f>
        <v>Extreme</v>
      </c>
      <c r="S24" s="134" t="s">
        <v>430</v>
      </c>
      <c r="T24" s="8" t="str">
        <f>IFERROR(VLOOKUP(INDEX(Validation!$O$20:$R$23, MATCH($R24,Validation!$M$20:$M$23,0),MATCH(J24,Validation!$O$18:$R$18,0)),v.IPCC.risk,2,FALSE), "")</f>
        <v>Moderate</v>
      </c>
      <c r="U24" s="8" t="str">
        <f>IFERROR(VLOOKUP(INDEX(Validation!$O$20:$R$23, MATCH($R24,Validation!$M$20:$M$23,0),MATCH(K24,Validation!$O$18:$R$18,0)),v.IPCC.risk,2,FALSE), "")</f>
        <v>Moderate</v>
      </c>
      <c r="V24" s="8" t="str">
        <f>IFERROR(VLOOKUP(INDEX(Validation!$O$20:$R$23, MATCH($R24,Validation!$M$20:$M$23,0),MATCH(L24,Validation!$O$18:$R$18,0)),v.IPCC.risk,2,FALSE), "")</f>
        <v>High</v>
      </c>
      <c r="W24" s="8" t="str">
        <f>IFERROR(VLOOKUP(INDEX(Validation!$O$20:$R$23, MATCH($R24,Validation!$M$20:$M$23,0),MATCH(M24,Validation!$O$18:$R$18,0)),v.IPCC.risk,2,FALSE), "")</f>
        <v>Extreme</v>
      </c>
      <c r="X24" s="8" t="str">
        <f>IFERROR(VLOOKUP(INDEX(Validation!$O$20:$R$23, MATCH($R24,Validation!$M$20:$M$23,0),MATCH(N24,Validation!$O$18:$R$18,0)),v.IPCC.risk,2,FALSE), "")</f>
        <v>Extreme</v>
      </c>
      <c r="Y24" s="8" t="s">
        <v>35</v>
      </c>
      <c r="Z24" s="134" t="s">
        <v>431</v>
      </c>
      <c r="AA24" s="8" t="s">
        <v>231</v>
      </c>
      <c r="AB24" s="134"/>
      <c r="AC24" s="4"/>
    </row>
    <row r="25" spans="1:29" ht="80.099999999999994" customHeight="1" x14ac:dyDescent="0.25">
      <c r="A25" s="108" t="s">
        <v>432</v>
      </c>
      <c r="B25" s="113" t="s">
        <v>46</v>
      </c>
      <c r="C25" s="114" t="s">
        <v>425</v>
      </c>
      <c r="D25" s="110" t="s">
        <v>48</v>
      </c>
      <c r="E25" s="110"/>
      <c r="F25" s="110" t="s">
        <v>49</v>
      </c>
      <c r="G25" s="127" t="s">
        <v>433</v>
      </c>
      <c r="H25" s="111" t="s">
        <v>427</v>
      </c>
      <c r="I25" s="337"/>
      <c r="J25" s="93" t="s">
        <v>34</v>
      </c>
      <c r="K25" s="93" t="s">
        <v>34</v>
      </c>
      <c r="L25" s="93" t="s">
        <v>35</v>
      </c>
      <c r="M25" s="93" t="s">
        <v>36</v>
      </c>
      <c r="N25" s="93" t="s">
        <v>37</v>
      </c>
      <c r="O25" s="132" t="s">
        <v>434</v>
      </c>
      <c r="P25" s="5" t="s">
        <v>36</v>
      </c>
      <c r="Q25" s="7" t="s">
        <v>39</v>
      </c>
      <c r="R25" s="8" t="str">
        <f>IFERROR(VLOOKUP(INDEX(Validation!$O$11:$R$14, MATCH($Q25,Validation!$M$11:$M$14,0),MATCH($P25,Validation!$O$9:$R$9,0)),Validation!$F$10:$G$25,2,FALSE), "")</f>
        <v>Extreme</v>
      </c>
      <c r="S25" s="134" t="s">
        <v>435</v>
      </c>
      <c r="T25" s="8" t="str">
        <f>IFERROR(VLOOKUP(INDEX(Validation!$O$20:$R$23, MATCH($R25,Validation!$M$20:$M$23,0),MATCH(J25,Validation!$O$18:$R$18,0)),v.IPCC.risk,2,FALSE), "")</f>
        <v>Moderate</v>
      </c>
      <c r="U25" s="8" t="str">
        <f>IFERROR(VLOOKUP(INDEX(Validation!$O$20:$R$23, MATCH($R25,Validation!$M$20:$M$23,0),MATCH(K25,Validation!$O$18:$R$18,0)),v.IPCC.risk,2,FALSE), "")</f>
        <v>Moderate</v>
      </c>
      <c r="V25" s="8" t="str">
        <f>IFERROR(VLOOKUP(INDEX(Validation!$O$20:$R$23, MATCH($R25,Validation!$M$20:$M$23,0),MATCH(L25,Validation!$O$18:$R$18,0)),v.IPCC.risk,2,FALSE), "")</f>
        <v>High</v>
      </c>
      <c r="W25" s="8" t="str">
        <f>IFERROR(VLOOKUP(INDEX(Validation!$O$20:$R$23, MATCH($R25,Validation!$M$20:$M$23,0),MATCH(M25,Validation!$O$18:$R$18,0)),v.IPCC.risk,2,FALSE), "")</f>
        <v>Extreme</v>
      </c>
      <c r="X25" s="8" t="str">
        <f>IFERROR(VLOOKUP(INDEX(Validation!$O$20:$R$23, MATCH($R25,Validation!$M$20:$M$23,0),MATCH(N25,Validation!$O$18:$R$18,0)),v.IPCC.risk,2,FALSE), "")</f>
        <v>Extreme</v>
      </c>
      <c r="Y25" s="8" t="s">
        <v>35</v>
      </c>
      <c r="Z25" s="134" t="s">
        <v>431</v>
      </c>
      <c r="AA25" s="8" t="s">
        <v>231</v>
      </c>
      <c r="AB25" s="134"/>
      <c r="AC25" s="4"/>
    </row>
    <row r="26" spans="1:29" ht="80.099999999999994" customHeight="1" x14ac:dyDescent="0.25">
      <c r="A26" s="108" t="s">
        <v>436</v>
      </c>
      <c r="B26" s="112" t="s">
        <v>88</v>
      </c>
      <c r="C26" s="114" t="s">
        <v>425</v>
      </c>
      <c r="D26" s="110" t="s">
        <v>48</v>
      </c>
      <c r="E26" s="110"/>
      <c r="F26" s="110" t="s">
        <v>49</v>
      </c>
      <c r="G26" s="109" t="s">
        <v>437</v>
      </c>
      <c r="H26" s="111" t="s">
        <v>438</v>
      </c>
      <c r="I26" s="156"/>
      <c r="J26" s="93" t="s">
        <v>34</v>
      </c>
      <c r="K26" s="93" t="s">
        <v>34</v>
      </c>
      <c r="L26" s="93" t="s">
        <v>35</v>
      </c>
      <c r="M26" s="93" t="s">
        <v>36</v>
      </c>
      <c r="N26" s="93" t="s">
        <v>37</v>
      </c>
      <c r="O26" s="132" t="s">
        <v>439</v>
      </c>
      <c r="P26" s="5" t="s">
        <v>36</v>
      </c>
      <c r="Q26" s="7" t="s">
        <v>39</v>
      </c>
      <c r="R26" s="8" t="str">
        <f>IFERROR(VLOOKUP(INDEX(Validation!$O$11:$R$14, MATCH($Q26,Validation!$M$11:$M$14,0),MATCH($P26,Validation!$O$9:$R$9,0)),Validation!$F$10:$G$25,2,FALSE), "")</f>
        <v>Extreme</v>
      </c>
      <c r="S26" s="134" t="s">
        <v>440</v>
      </c>
      <c r="T26" s="8" t="str">
        <f>IFERROR(VLOOKUP(INDEX(Validation!$O$20:$R$23, MATCH($R26,Validation!$M$20:$M$23,0),MATCH(J26,Validation!$O$18:$R$18,0)),v.IPCC.risk,2,FALSE), "")</f>
        <v>Moderate</v>
      </c>
      <c r="U26" s="8" t="str">
        <f>IFERROR(VLOOKUP(INDEX(Validation!$O$20:$R$23, MATCH($R26,Validation!$M$20:$M$23,0),MATCH(K26,Validation!$O$18:$R$18,0)),v.IPCC.risk,2,FALSE), "")</f>
        <v>Moderate</v>
      </c>
      <c r="V26" s="8" t="str">
        <f>IFERROR(VLOOKUP(INDEX(Validation!$O$20:$R$23, MATCH($R26,Validation!$M$20:$M$23,0),MATCH(L26,Validation!$O$18:$R$18,0)),v.IPCC.risk,2,FALSE), "")</f>
        <v>High</v>
      </c>
      <c r="W26" s="8" t="str">
        <f>IFERROR(VLOOKUP(INDEX(Validation!$O$20:$R$23, MATCH($R26,Validation!$M$20:$M$23,0),MATCH(M26,Validation!$O$18:$R$18,0)),v.IPCC.risk,2,FALSE), "")</f>
        <v>Extreme</v>
      </c>
      <c r="X26" s="8" t="str">
        <f>IFERROR(VLOOKUP(INDEX(Validation!$O$20:$R$23, MATCH($R26,Validation!$M$20:$M$23,0),MATCH(N26,Validation!$O$18:$R$18,0)),v.IPCC.risk,2,FALSE), "")</f>
        <v>Extreme</v>
      </c>
      <c r="Y26" s="8" t="s">
        <v>35</v>
      </c>
      <c r="Z26" s="134" t="s">
        <v>441</v>
      </c>
      <c r="AA26" s="8" t="s">
        <v>231</v>
      </c>
      <c r="AB26" s="134"/>
      <c r="AC26" s="4"/>
    </row>
    <row r="27" spans="1:29" ht="80.099999999999994" customHeight="1" x14ac:dyDescent="0.25">
      <c r="A27" s="108" t="s">
        <v>457</v>
      </c>
      <c r="B27" s="112" t="s">
        <v>259</v>
      </c>
      <c r="C27" s="114" t="s">
        <v>69</v>
      </c>
      <c r="D27" s="110" t="s">
        <v>48</v>
      </c>
      <c r="E27" s="110" t="s">
        <v>458</v>
      </c>
      <c r="F27" s="110" t="s">
        <v>49</v>
      </c>
      <c r="G27" s="109" t="s">
        <v>459</v>
      </c>
      <c r="H27" s="111" t="s">
        <v>460</v>
      </c>
      <c r="I27" s="156" t="s">
        <v>461</v>
      </c>
      <c r="J27" s="93" t="s">
        <v>34</v>
      </c>
      <c r="K27" s="93" t="s">
        <v>34</v>
      </c>
      <c r="L27" s="93" t="s">
        <v>35</v>
      </c>
      <c r="M27" s="93" t="s">
        <v>35</v>
      </c>
      <c r="N27" s="93" t="s">
        <v>36</v>
      </c>
      <c r="O27" s="132" t="s">
        <v>462</v>
      </c>
      <c r="P27" s="5" t="s">
        <v>36</v>
      </c>
      <c r="Q27" s="7" t="s">
        <v>39</v>
      </c>
      <c r="R27" s="8" t="str">
        <f>IFERROR(VLOOKUP(INDEX(Validation!$O$11:$R$14, MATCH($Q27,Validation!$M$11:$M$14,0),MATCH($P27,Validation!$O$9:$R$9,0)),Validation!$F$10:$G$25,2,FALSE), "")</f>
        <v>Extreme</v>
      </c>
      <c r="S27" s="134" t="s">
        <v>463</v>
      </c>
      <c r="T27" s="8" t="str">
        <f>IFERROR(VLOOKUP(INDEX(Validation!$O$20:$R$23, MATCH($R27,Validation!$M$20:$M$23,0),MATCH(J27,Validation!$O$18:$R$18,0)),v.IPCC.risk,2,FALSE), "")</f>
        <v>Moderate</v>
      </c>
      <c r="U27" s="8" t="str">
        <f>IFERROR(VLOOKUP(INDEX(Validation!$O$20:$R$23, MATCH($R27,Validation!$M$20:$M$23,0),MATCH(K27,Validation!$O$18:$R$18,0)),v.IPCC.risk,2,FALSE), "")</f>
        <v>Moderate</v>
      </c>
      <c r="V27" s="8" t="str">
        <f>IFERROR(VLOOKUP(INDEX(Validation!$O$20:$R$23, MATCH($R27,Validation!$M$20:$M$23,0),MATCH(L27,Validation!$O$18:$R$18,0)),v.IPCC.risk,2,FALSE), "")</f>
        <v>High</v>
      </c>
      <c r="W27" s="8" t="str">
        <f>IFERROR(VLOOKUP(INDEX(Validation!$O$20:$R$23, MATCH($R27,Validation!$M$20:$M$23,0),MATCH(M27,Validation!$O$18:$R$18,0)),v.IPCC.risk,2,FALSE), "")</f>
        <v>High</v>
      </c>
      <c r="X27" s="8" t="str">
        <f>IFERROR(VLOOKUP(INDEX(Validation!$O$20:$R$23, MATCH($R27,Validation!$M$20:$M$23,0),MATCH(N27,Validation!$O$18:$R$18,0)),v.IPCC.risk,2,FALSE), "")</f>
        <v>Extreme</v>
      </c>
      <c r="Y27" s="8" t="s">
        <v>35</v>
      </c>
      <c r="Z27" s="134" t="s">
        <v>464</v>
      </c>
      <c r="AA27" s="8" t="s">
        <v>465</v>
      </c>
      <c r="AB27" s="134" t="s">
        <v>466</v>
      </c>
      <c r="AC27" s="4"/>
    </row>
    <row r="28" spans="1:29" ht="80.099999999999994" customHeight="1" x14ac:dyDescent="0.25">
      <c r="A28" s="108" t="s">
        <v>467</v>
      </c>
      <c r="B28" s="113" t="s">
        <v>68</v>
      </c>
      <c r="C28" s="114" t="s">
        <v>425</v>
      </c>
      <c r="D28" s="110" t="s">
        <v>48</v>
      </c>
      <c r="E28" s="110"/>
      <c r="F28" s="110" t="s">
        <v>49</v>
      </c>
      <c r="G28" s="109" t="s">
        <v>468</v>
      </c>
      <c r="H28" s="111" t="s">
        <v>469</v>
      </c>
      <c r="I28" s="156" t="s">
        <v>470</v>
      </c>
      <c r="J28" s="93" t="s">
        <v>34</v>
      </c>
      <c r="K28" s="93" t="s">
        <v>34</v>
      </c>
      <c r="L28" s="93" t="s">
        <v>35</v>
      </c>
      <c r="M28" s="93" t="s">
        <v>36</v>
      </c>
      <c r="N28" s="93" t="s">
        <v>37</v>
      </c>
      <c r="O28" s="132" t="s">
        <v>471</v>
      </c>
      <c r="P28" s="5" t="s">
        <v>36</v>
      </c>
      <c r="Q28" s="7" t="s">
        <v>34</v>
      </c>
      <c r="R28" s="8" t="str">
        <f>IFERROR(VLOOKUP(INDEX(Validation!$O$11:$R$14, MATCH($Q28,Validation!$M$11:$M$14,0),MATCH($P28,Validation!$O$9:$R$9,0)),Validation!$F$10:$G$25,2,FALSE), "")</f>
        <v>High</v>
      </c>
      <c r="S28" s="134" t="s">
        <v>472</v>
      </c>
      <c r="T28" s="8" t="str">
        <f>IFERROR(VLOOKUP(INDEX(Validation!$O$20:$R$23, MATCH($R28,Validation!$M$20:$M$23,0),MATCH(J28,Validation!$O$18:$R$18,0)),v.IPCC.risk,2,FALSE), "")</f>
        <v>Low</v>
      </c>
      <c r="U28" s="8" t="str">
        <f>IFERROR(VLOOKUP(INDEX(Validation!$O$20:$R$23, MATCH($R28,Validation!$M$20:$M$23,0),MATCH(K28,Validation!$O$18:$R$18,0)),v.IPCC.risk,2,FALSE), "")</f>
        <v>Low</v>
      </c>
      <c r="V28" s="8" t="str">
        <f>IFERROR(VLOOKUP(INDEX(Validation!$O$20:$R$23, MATCH($R28,Validation!$M$20:$M$23,0),MATCH(L28,Validation!$O$18:$R$18,0)),v.IPCC.risk,2,FALSE), "")</f>
        <v>Moderate</v>
      </c>
      <c r="W28" s="8" t="str">
        <f>IFERROR(VLOOKUP(INDEX(Validation!$O$20:$R$23, MATCH($R28,Validation!$M$20:$M$23,0),MATCH(M28,Validation!$O$18:$R$18,0)),v.IPCC.risk,2,FALSE), "")</f>
        <v>High</v>
      </c>
      <c r="X28" s="8" t="str">
        <f>IFERROR(VLOOKUP(INDEX(Validation!$O$20:$R$23, MATCH($R28,Validation!$M$20:$M$23,0),MATCH(N28,Validation!$O$18:$R$18,0)),v.IPCC.risk,2,FALSE), "")</f>
        <v>Extreme</v>
      </c>
      <c r="Y28" s="8" t="s">
        <v>35</v>
      </c>
      <c r="Z28" s="134" t="s">
        <v>431</v>
      </c>
      <c r="AA28" s="8" t="s">
        <v>231</v>
      </c>
      <c r="AB28" s="134"/>
      <c r="AC28" s="4"/>
    </row>
    <row r="29" spans="1:29" ht="80.099999999999994" customHeight="1" x14ac:dyDescent="0.25">
      <c r="A29" s="108" t="s">
        <v>473</v>
      </c>
      <c r="B29" s="113" t="s">
        <v>46</v>
      </c>
      <c r="C29" s="114" t="s">
        <v>58</v>
      </c>
      <c r="D29" s="110" t="s">
        <v>48</v>
      </c>
      <c r="E29" s="110" t="s">
        <v>474</v>
      </c>
      <c r="F29" s="110" t="s">
        <v>49</v>
      </c>
      <c r="G29" s="109" t="s">
        <v>475</v>
      </c>
      <c r="H29" s="111" t="s">
        <v>476</v>
      </c>
      <c r="I29" s="156"/>
      <c r="J29" s="93" t="s">
        <v>34</v>
      </c>
      <c r="K29" s="93" t="s">
        <v>35</v>
      </c>
      <c r="L29" s="93" t="s">
        <v>36</v>
      </c>
      <c r="M29" s="93" t="s">
        <v>36</v>
      </c>
      <c r="N29" s="93" t="s">
        <v>37</v>
      </c>
      <c r="O29" s="132" t="s">
        <v>477</v>
      </c>
      <c r="P29" s="5" t="s">
        <v>37</v>
      </c>
      <c r="Q29" s="7" t="s">
        <v>39</v>
      </c>
      <c r="R29" s="8" t="str">
        <f>IFERROR(VLOOKUP(INDEX(Validation!$O$11:$R$14, MATCH($Q29,Validation!$M$11:$M$14,0),MATCH($P29,Validation!$O$9:$R$9,0)),Validation!$F$10:$G$25,2,FALSE), "")</f>
        <v>Extreme</v>
      </c>
      <c r="S29" s="134" t="s">
        <v>478</v>
      </c>
      <c r="T29" s="8" t="str">
        <f>IFERROR(VLOOKUP(INDEX(Validation!$O$20:$R$23, MATCH($R29,Validation!$M$20:$M$23,0),MATCH(J29,Validation!$O$18:$R$18,0)),v.IPCC.risk,2,FALSE), "")</f>
        <v>Moderate</v>
      </c>
      <c r="U29" s="8" t="str">
        <f>IFERROR(VLOOKUP(INDEX(Validation!$O$20:$R$23, MATCH($R29,Validation!$M$20:$M$23,0),MATCH(K29,Validation!$O$18:$R$18,0)),v.IPCC.risk,2,FALSE), "")</f>
        <v>High</v>
      </c>
      <c r="V29" s="8" t="str">
        <f>IFERROR(VLOOKUP(INDEX(Validation!$O$20:$R$23, MATCH($R29,Validation!$M$20:$M$23,0),MATCH(L29,Validation!$O$18:$R$18,0)),v.IPCC.risk,2,FALSE), "")</f>
        <v>Extreme</v>
      </c>
      <c r="W29" s="8" t="str">
        <f>IFERROR(VLOOKUP(INDEX(Validation!$O$20:$R$23, MATCH($R29,Validation!$M$20:$M$23,0),MATCH(M29,Validation!$O$18:$R$18,0)),v.IPCC.risk,2,FALSE), "")</f>
        <v>Extreme</v>
      </c>
      <c r="X29" s="8" t="str">
        <f>IFERROR(VLOOKUP(INDEX(Validation!$O$20:$R$23, MATCH($R29,Validation!$M$20:$M$23,0),MATCH(N29,Validation!$O$18:$R$18,0)),v.IPCC.risk,2,FALSE), "")</f>
        <v>Extreme</v>
      </c>
      <c r="Y29" s="8" t="s">
        <v>479</v>
      </c>
      <c r="Z29" s="134" t="s">
        <v>480</v>
      </c>
      <c r="AA29" s="8" t="s">
        <v>43</v>
      </c>
      <c r="AB29" s="134" t="s">
        <v>481</v>
      </c>
      <c r="AC29" s="4"/>
    </row>
    <row r="30" spans="1:29" ht="80.099999999999994" customHeight="1" x14ac:dyDescent="0.25">
      <c r="A30" s="108" t="s">
        <v>502</v>
      </c>
      <c r="B30" s="113" t="s">
        <v>68</v>
      </c>
      <c r="C30" s="114" t="s">
        <v>58</v>
      </c>
      <c r="D30" s="110" t="s">
        <v>48</v>
      </c>
      <c r="E30" s="110" t="s">
        <v>503</v>
      </c>
      <c r="F30" s="110" t="s">
        <v>49</v>
      </c>
      <c r="G30" s="109" t="s">
        <v>504</v>
      </c>
      <c r="H30" s="111" t="s">
        <v>505</v>
      </c>
      <c r="I30" s="156"/>
      <c r="J30" s="93" t="s">
        <v>34</v>
      </c>
      <c r="K30" s="93" t="s">
        <v>35</v>
      </c>
      <c r="L30" s="93" t="s">
        <v>35</v>
      </c>
      <c r="M30" s="93" t="s">
        <v>36</v>
      </c>
      <c r="N30" s="93" t="s">
        <v>36</v>
      </c>
      <c r="O30" s="132" t="s">
        <v>506</v>
      </c>
      <c r="P30" s="5" t="s">
        <v>35</v>
      </c>
      <c r="Q30" s="7" t="s">
        <v>122</v>
      </c>
      <c r="R30" s="8" t="str">
        <f>IFERROR(VLOOKUP(INDEX(Validation!$O$11:$R$14, MATCH($Q30,Validation!$M$11:$M$14,0),MATCH($P30,Validation!$O$9:$R$9,0)),Validation!$F$10:$G$25,2,FALSE), "")</f>
        <v>Moderate</v>
      </c>
      <c r="S30" s="134" t="s">
        <v>507</v>
      </c>
      <c r="T30" s="8" t="str">
        <f>IFERROR(VLOOKUP(INDEX(Validation!$O$20:$R$23, MATCH($R30,Validation!$M$20:$M$23,0),MATCH(J30,Validation!$O$18:$R$18,0)),v.IPCC.risk,2,FALSE), "")</f>
        <v>Low</v>
      </c>
      <c r="U30" s="8" t="str">
        <f>IFERROR(VLOOKUP(INDEX(Validation!$O$20:$R$23, MATCH($R30,Validation!$M$20:$M$23,0),MATCH(K30,Validation!$O$18:$R$18,0)),v.IPCC.risk,2,FALSE), "")</f>
        <v>Moderate</v>
      </c>
      <c r="V30" s="8" t="str">
        <f>IFERROR(VLOOKUP(INDEX(Validation!$O$20:$R$23, MATCH($R30,Validation!$M$20:$M$23,0),MATCH(L30,Validation!$O$18:$R$18,0)),v.IPCC.risk,2,FALSE), "")</f>
        <v>Moderate</v>
      </c>
      <c r="W30" s="8" t="str">
        <f>IFERROR(VLOOKUP(INDEX(Validation!$O$20:$R$23, MATCH($R30,Validation!$M$20:$M$23,0),MATCH(M30,Validation!$O$18:$R$18,0)),v.IPCC.risk,2,FALSE), "")</f>
        <v>High</v>
      </c>
      <c r="X30" s="8" t="str">
        <f>IFERROR(VLOOKUP(INDEX(Validation!$O$20:$R$23, MATCH($R30,Validation!$M$20:$M$23,0),MATCH(N30,Validation!$O$18:$R$18,0)),v.IPCC.risk,2,FALSE), "")</f>
        <v>High</v>
      </c>
      <c r="Y30" s="8" t="s">
        <v>41</v>
      </c>
      <c r="Z30" s="134" t="s">
        <v>508</v>
      </c>
      <c r="AA30" s="8" t="s">
        <v>65</v>
      </c>
      <c r="AB30" s="134" t="s">
        <v>509</v>
      </c>
      <c r="AC30" s="4"/>
    </row>
    <row r="31" spans="1:29" ht="80.099999999999994" customHeight="1" x14ac:dyDescent="0.25">
      <c r="A31" s="108" t="s">
        <v>566</v>
      </c>
      <c r="B31" s="112" t="s">
        <v>340</v>
      </c>
      <c r="C31" s="114" t="s">
        <v>58</v>
      </c>
      <c r="D31" s="110" t="s">
        <v>48</v>
      </c>
      <c r="E31" s="110"/>
      <c r="F31" s="110" t="s">
        <v>49</v>
      </c>
      <c r="G31" s="109" t="s">
        <v>567</v>
      </c>
      <c r="H31" s="111" t="s">
        <v>568</v>
      </c>
      <c r="I31" s="156" t="s">
        <v>569</v>
      </c>
      <c r="J31" s="93" t="s">
        <v>34</v>
      </c>
      <c r="K31" s="93" t="s">
        <v>34</v>
      </c>
      <c r="L31" s="93" t="s">
        <v>35</v>
      </c>
      <c r="M31" s="93" t="s">
        <v>35</v>
      </c>
      <c r="N31" s="93" t="s">
        <v>35</v>
      </c>
      <c r="O31" s="132" t="s">
        <v>570</v>
      </c>
      <c r="P31" s="5" t="s">
        <v>37</v>
      </c>
      <c r="Q31" s="7" t="s">
        <v>39</v>
      </c>
      <c r="R31" s="8" t="str">
        <f>IFERROR(VLOOKUP(INDEX(Validation!$O$11:$R$14, MATCH($Q31,Validation!$M$11:$M$14,0),MATCH($P31,Validation!$O$9:$R$9,0)),Validation!$F$10:$G$25,2,FALSE), "")</f>
        <v>Extreme</v>
      </c>
      <c r="S31" s="155" t="s">
        <v>571</v>
      </c>
      <c r="T31" s="8" t="str">
        <f>IFERROR(VLOOKUP(INDEX(Validation!$O$20:$R$23, MATCH($R31,Validation!$M$20:$M$23,0),MATCH(J31,Validation!$O$18:$R$18,0)),v.IPCC.risk,2,FALSE), "")</f>
        <v>Moderate</v>
      </c>
      <c r="U31" s="8" t="str">
        <f>IFERROR(VLOOKUP(INDEX(Validation!$O$20:$R$23, MATCH($R31,Validation!$M$20:$M$23,0),MATCH(K31,Validation!$O$18:$R$18,0)),v.IPCC.risk,2,FALSE), "")</f>
        <v>Moderate</v>
      </c>
      <c r="V31" s="8" t="str">
        <f>IFERROR(VLOOKUP(INDEX(Validation!$O$20:$R$23, MATCH($R31,Validation!$M$20:$M$23,0),MATCH(L31,Validation!$O$18:$R$18,0)),v.IPCC.risk,2,FALSE), "")</f>
        <v>High</v>
      </c>
      <c r="W31" s="8" t="str">
        <f>IFERROR(VLOOKUP(INDEX(Validation!$O$20:$R$23, MATCH($R31,Validation!$M$20:$M$23,0),MATCH(M31,Validation!$O$18:$R$18,0)),v.IPCC.risk,2,FALSE), "")</f>
        <v>High</v>
      </c>
      <c r="X31" s="8" t="str">
        <f>IFERROR(VLOOKUP(INDEX(Validation!$O$20:$R$23, MATCH($R31,Validation!$M$20:$M$23,0),MATCH(N31,Validation!$O$18:$R$18,0)),v.IPCC.risk,2,FALSE), "")</f>
        <v>High</v>
      </c>
      <c r="Y31" s="8" t="s">
        <v>84</v>
      </c>
      <c r="Z31" s="134" t="s">
        <v>572</v>
      </c>
      <c r="AA31" s="8" t="s">
        <v>43</v>
      </c>
      <c r="AB31" s="134" t="s">
        <v>573</v>
      </c>
      <c r="AC31" s="4"/>
    </row>
    <row r="32" spans="1:29" ht="80.099999999999994" customHeight="1" x14ac:dyDescent="0.25">
      <c r="A32" s="108" t="s">
        <v>656</v>
      </c>
      <c r="B32" s="112" t="s">
        <v>150</v>
      </c>
      <c r="C32" s="114" t="s">
        <v>141</v>
      </c>
      <c r="D32" s="110" t="s">
        <v>48</v>
      </c>
      <c r="E32" s="110" t="s">
        <v>657</v>
      </c>
      <c r="F32" s="110" t="s">
        <v>49</v>
      </c>
      <c r="G32" s="109" t="s">
        <v>658</v>
      </c>
      <c r="H32" s="111" t="s">
        <v>659</v>
      </c>
      <c r="I32" s="156"/>
      <c r="J32" s="93" t="s">
        <v>34</v>
      </c>
      <c r="K32" s="93" t="s">
        <v>35</v>
      </c>
      <c r="L32" s="93" t="s">
        <v>35</v>
      </c>
      <c r="M32" s="93" t="s">
        <v>35</v>
      </c>
      <c r="N32" s="93" t="s">
        <v>36</v>
      </c>
      <c r="O32" s="132" t="s">
        <v>660</v>
      </c>
      <c r="P32" s="5" t="s">
        <v>36</v>
      </c>
      <c r="Q32" s="7" t="s">
        <v>34</v>
      </c>
      <c r="R32" s="8" t="str">
        <f>IFERROR(VLOOKUP(INDEX(Validation!$O$11:$R$14, MATCH($Q32,Validation!$M$11:$M$14,0),MATCH($P32,Validation!$O$9:$R$9,0)),Validation!$F$10:$G$25,2,FALSE), "")</f>
        <v>High</v>
      </c>
      <c r="S32" s="134" t="s">
        <v>661</v>
      </c>
      <c r="T32" s="8" t="str">
        <f>IFERROR(VLOOKUP(INDEX(Validation!$O$20:$R$23, MATCH($R32,Validation!$M$20:$M$23,0),MATCH(J32,Validation!$O$18:$R$18,0)),v.IPCC.risk,2,FALSE), "")</f>
        <v>Low</v>
      </c>
      <c r="U32" s="8" t="str">
        <f>IFERROR(VLOOKUP(INDEX(Validation!$O$20:$R$23, MATCH($R32,Validation!$M$20:$M$23,0),MATCH(K32,Validation!$O$18:$R$18,0)),v.IPCC.risk,2,FALSE), "")</f>
        <v>Moderate</v>
      </c>
      <c r="V32" s="8" t="str">
        <f>IFERROR(VLOOKUP(INDEX(Validation!$O$20:$R$23, MATCH($R32,Validation!$M$20:$M$23,0),MATCH(L32,Validation!$O$18:$R$18,0)),v.IPCC.risk,2,FALSE), "")</f>
        <v>Moderate</v>
      </c>
      <c r="W32" s="8" t="str">
        <f>IFERROR(VLOOKUP(INDEX(Validation!$O$20:$R$23, MATCH($R32,Validation!$M$20:$M$23,0),MATCH(M32,Validation!$O$18:$R$18,0)),v.IPCC.risk,2,FALSE), "")</f>
        <v>Moderate</v>
      </c>
      <c r="X32" s="8" t="str">
        <f>IFERROR(VLOOKUP(INDEX(Validation!$O$20:$R$23, MATCH($R32,Validation!$M$20:$M$23,0),MATCH(N32,Validation!$O$18:$R$18,0)),v.IPCC.risk,2,FALSE), "")</f>
        <v>High</v>
      </c>
      <c r="Y32" s="8" t="s">
        <v>84</v>
      </c>
      <c r="Z32" s="134" t="s">
        <v>662</v>
      </c>
      <c r="AA32" s="8" t="s">
        <v>65</v>
      </c>
      <c r="AB32" s="134" t="s">
        <v>663</v>
      </c>
      <c r="AC32" s="4"/>
    </row>
    <row r="33" spans="1:29" ht="80.099999999999994" customHeight="1" x14ac:dyDescent="0.25">
      <c r="A33" s="108" t="s">
        <v>739</v>
      </c>
      <c r="B33" s="327" t="s">
        <v>340</v>
      </c>
      <c r="C33" s="114" t="s">
        <v>47</v>
      </c>
      <c r="D33" s="110" t="s">
        <v>48</v>
      </c>
      <c r="E33" s="110"/>
      <c r="F33" s="110" t="s">
        <v>49</v>
      </c>
      <c r="G33" s="109" t="s">
        <v>740</v>
      </c>
      <c r="H33" s="111" t="s">
        <v>741</v>
      </c>
      <c r="I33" s="156" t="s">
        <v>742</v>
      </c>
      <c r="J33" s="93" t="s">
        <v>34</v>
      </c>
      <c r="K33" s="93" t="s">
        <v>34</v>
      </c>
      <c r="L33" s="93" t="s">
        <v>34</v>
      </c>
      <c r="M33" s="93" t="s">
        <v>35</v>
      </c>
      <c r="N33" s="93" t="s">
        <v>35</v>
      </c>
      <c r="O33" s="132" t="s">
        <v>160</v>
      </c>
      <c r="P33" s="5" t="s">
        <v>37</v>
      </c>
      <c r="Q33" s="7" t="s">
        <v>34</v>
      </c>
      <c r="R33" s="8" t="str">
        <f>IFERROR(VLOOKUP(INDEX(Validation!$O$11:$R$14, MATCH($Q33,Validation!$M$11:$M$14,0),MATCH($P33,Validation!$O$9:$R$9,0)),Validation!$F$10:$G$25,2,FALSE), "")</f>
        <v>Extreme</v>
      </c>
      <c r="S33" s="134" t="s">
        <v>743</v>
      </c>
      <c r="T33" s="8" t="str">
        <f>IFERROR(VLOOKUP(INDEX(Validation!$O$20:$R$23, MATCH($R33,Validation!$M$20:$M$23,0),MATCH(J33,Validation!$O$18:$R$18,0)),v.IPCC.risk,2,FALSE), "")</f>
        <v>Moderate</v>
      </c>
      <c r="U33" s="8" t="str">
        <f>IFERROR(VLOOKUP(INDEX(Validation!$O$20:$R$23, MATCH($R33,Validation!$M$20:$M$23,0),MATCH(K33,Validation!$O$18:$R$18,0)),v.IPCC.risk,2,FALSE), "")</f>
        <v>Moderate</v>
      </c>
      <c r="V33" s="8" t="str">
        <f>IFERROR(VLOOKUP(INDEX(Validation!$O$20:$R$23, MATCH($R33,Validation!$M$20:$M$23,0),MATCH(L33,Validation!$O$18:$R$18,0)),v.IPCC.risk,2,FALSE), "")</f>
        <v>Moderate</v>
      </c>
      <c r="W33" s="8" t="str">
        <f>IFERROR(VLOOKUP(INDEX(Validation!$O$20:$R$23, MATCH($R33,Validation!$M$20:$M$23,0),MATCH(M33,Validation!$O$18:$R$18,0)),v.IPCC.risk,2,FALSE), "")</f>
        <v>High</v>
      </c>
      <c r="X33" s="8" t="str">
        <f>IFERROR(VLOOKUP(INDEX(Validation!$O$20:$R$23, MATCH($R33,Validation!$M$20:$M$23,0),MATCH(N33,Validation!$O$18:$R$18,0)),v.IPCC.risk,2,FALSE), "")</f>
        <v>High</v>
      </c>
      <c r="Y33" s="8" t="s">
        <v>35</v>
      </c>
      <c r="Z33" s="134" t="s">
        <v>744</v>
      </c>
      <c r="AA33" s="8" t="s">
        <v>43</v>
      </c>
      <c r="AB33" s="134" t="s">
        <v>745</v>
      </c>
      <c r="AC33" s="4"/>
    </row>
    <row r="34" spans="1:29" ht="80.099999999999994" customHeight="1" x14ac:dyDescent="0.25">
      <c r="A34" s="108" t="s">
        <v>1015</v>
      </c>
      <c r="B34" s="109" t="s">
        <v>350</v>
      </c>
      <c r="C34" s="110" t="s">
        <v>69</v>
      </c>
      <c r="D34" s="110" t="s">
        <v>48</v>
      </c>
      <c r="E34" s="110" t="s">
        <v>1016</v>
      </c>
      <c r="F34" s="110" t="s">
        <v>49</v>
      </c>
      <c r="G34" s="109" t="s">
        <v>1017</v>
      </c>
      <c r="H34" s="111" t="s">
        <v>1018</v>
      </c>
      <c r="I34" s="156"/>
      <c r="J34" s="93" t="s">
        <v>34</v>
      </c>
      <c r="K34" s="93" t="s">
        <v>34</v>
      </c>
      <c r="L34" s="93" t="s">
        <v>35</v>
      </c>
      <c r="M34" s="93" t="s">
        <v>35</v>
      </c>
      <c r="N34" s="93" t="s">
        <v>36</v>
      </c>
      <c r="O34" s="132" t="s">
        <v>1019</v>
      </c>
      <c r="P34" s="5" t="s">
        <v>35</v>
      </c>
      <c r="Q34" s="7" t="s">
        <v>122</v>
      </c>
      <c r="R34" s="8" t="str">
        <f>IFERROR(VLOOKUP(INDEX(Validation!$O$11:$R$14, MATCH($Q34,Validation!$M$11:$M$14,0),MATCH($P34,Validation!$O$9:$R$9,0)),Validation!$F$10:$G$25,2,FALSE), "")</f>
        <v>Moderate</v>
      </c>
      <c r="S34" s="134" t="s">
        <v>1020</v>
      </c>
      <c r="T34" s="8" t="str">
        <f>IFERROR(VLOOKUP(INDEX(Validation!$O$20:$R$23, MATCH($R34,Validation!$M$20:$M$23,0),MATCH(J34,Validation!$O$18:$R$18,0)),v.IPCC.risk,2,FALSE), "")</f>
        <v>Low</v>
      </c>
      <c r="U34" s="8" t="str">
        <f>IFERROR(VLOOKUP(INDEX(Validation!$O$20:$R$23, MATCH($R34,Validation!$M$20:$M$23,0),MATCH(K34,Validation!$O$18:$R$18,0)),v.IPCC.risk,2,FALSE), "")</f>
        <v>Low</v>
      </c>
      <c r="V34" s="8" t="str">
        <f>IFERROR(VLOOKUP(INDEX(Validation!$O$20:$R$23, MATCH($R34,Validation!$M$20:$M$23,0),MATCH(L34,Validation!$O$18:$R$18,0)),v.IPCC.risk,2,FALSE), "")</f>
        <v>Moderate</v>
      </c>
      <c r="W34" s="8" t="str">
        <f>IFERROR(VLOOKUP(INDEX(Validation!$O$20:$R$23, MATCH($R34,Validation!$M$20:$M$23,0),MATCH(M34,Validation!$O$18:$R$18,0)),v.IPCC.risk,2,FALSE), "")</f>
        <v>Moderate</v>
      </c>
      <c r="X34" s="8" t="str">
        <f>IFERROR(VLOOKUP(INDEX(Validation!$O$20:$R$23, MATCH($R34,Validation!$M$20:$M$23,0),MATCH(N34,Validation!$O$18:$R$18,0)),v.IPCC.risk,2,FALSE), "")</f>
        <v>High</v>
      </c>
      <c r="Y34" s="8" t="s">
        <v>479</v>
      </c>
      <c r="Z34" s="134" t="s">
        <v>1021</v>
      </c>
      <c r="AA34" s="8" t="s">
        <v>65</v>
      </c>
      <c r="AB34" s="134"/>
      <c r="AC34" s="4"/>
    </row>
    <row r="35" spans="1:29" ht="80.099999999999994" customHeight="1" x14ac:dyDescent="0.25">
      <c r="A35" s="108" t="s">
        <v>1069</v>
      </c>
      <c r="B35" s="113" t="s">
        <v>268</v>
      </c>
      <c r="C35" s="110" t="s">
        <v>141</v>
      </c>
      <c r="D35" s="110" t="s">
        <v>48</v>
      </c>
      <c r="E35" s="110"/>
      <c r="F35" s="110" t="s">
        <v>49</v>
      </c>
      <c r="G35" s="109" t="s">
        <v>1070</v>
      </c>
      <c r="H35" s="111" t="s">
        <v>1071</v>
      </c>
      <c r="I35" s="156"/>
      <c r="J35" s="93" t="s">
        <v>34</v>
      </c>
      <c r="K35" s="93" t="s">
        <v>35</v>
      </c>
      <c r="L35" s="93" t="s">
        <v>35</v>
      </c>
      <c r="M35" s="93" t="s">
        <v>35</v>
      </c>
      <c r="N35" s="93" t="s">
        <v>35</v>
      </c>
      <c r="O35" s="132" t="s">
        <v>1072</v>
      </c>
      <c r="P35" s="5" t="s">
        <v>35</v>
      </c>
      <c r="Q35" s="7" t="s">
        <v>122</v>
      </c>
      <c r="R35" s="8" t="str">
        <f>IFERROR(VLOOKUP(INDEX(Validation!$O$11:$R$14, MATCH($Q35,Validation!$M$11:$M$14,0),MATCH($P35,Validation!$O$9:$R$9,0)),Validation!$F$10:$G$25,2,FALSE), "")</f>
        <v>Moderate</v>
      </c>
      <c r="S35" s="134" t="s">
        <v>1073</v>
      </c>
      <c r="T35" s="8" t="str">
        <f>IFERROR(VLOOKUP(INDEX(Validation!$O$20:$R$23, MATCH($R35,Validation!$M$20:$M$23,0),MATCH(J35,Validation!$O$18:$R$18,0)),v.IPCC.risk,2,FALSE), "")</f>
        <v>Low</v>
      </c>
      <c r="U35" s="8" t="str">
        <f>IFERROR(VLOOKUP(INDEX(Validation!$O$20:$R$23, MATCH($R35,Validation!$M$20:$M$23,0),MATCH(K35,Validation!$O$18:$R$18,0)),v.IPCC.risk,2,FALSE), "")</f>
        <v>Moderate</v>
      </c>
      <c r="V35" s="8" t="str">
        <f>IFERROR(VLOOKUP(INDEX(Validation!$O$20:$R$23, MATCH($R35,Validation!$M$20:$M$23,0),MATCH(L35,Validation!$O$18:$R$18,0)),v.IPCC.risk,2,FALSE), "")</f>
        <v>Moderate</v>
      </c>
      <c r="W35" s="8" t="str">
        <f>IFERROR(VLOOKUP(INDEX(Validation!$O$20:$R$23, MATCH($R35,Validation!$M$20:$M$23,0),MATCH(M35,Validation!$O$18:$R$18,0)),v.IPCC.risk,2,FALSE), "")</f>
        <v>Moderate</v>
      </c>
      <c r="X35" s="8" t="str">
        <f>IFERROR(VLOOKUP(INDEX(Validation!$O$20:$R$23, MATCH($R35,Validation!$M$20:$M$23,0),MATCH(N35,Validation!$O$18:$R$18,0)),v.IPCC.risk,2,FALSE), "")</f>
        <v>Moderate</v>
      </c>
      <c r="Y35" s="8" t="s">
        <v>84</v>
      </c>
      <c r="Z35" s="134" t="s">
        <v>1074</v>
      </c>
      <c r="AA35" s="8" t="s">
        <v>43</v>
      </c>
      <c r="AB35" s="134" t="s">
        <v>1075</v>
      </c>
      <c r="AC35" s="4"/>
    </row>
    <row r="36" spans="1:29" ht="80.099999999999994" customHeight="1" x14ac:dyDescent="0.25">
      <c r="A36" s="108" t="s">
        <v>1094</v>
      </c>
      <c r="B36" s="112" t="s">
        <v>340</v>
      </c>
      <c r="C36" s="110" t="s">
        <v>141</v>
      </c>
      <c r="D36" s="110" t="s">
        <v>48</v>
      </c>
      <c r="E36" s="110"/>
      <c r="F36" s="110" t="s">
        <v>49</v>
      </c>
      <c r="G36" s="109" t="s">
        <v>1095</v>
      </c>
      <c r="H36" s="111" t="s">
        <v>1096</v>
      </c>
      <c r="I36" s="156" t="s">
        <v>1097</v>
      </c>
      <c r="J36" s="93" t="s">
        <v>34</v>
      </c>
      <c r="K36" s="93" t="s">
        <v>34</v>
      </c>
      <c r="L36" s="93" t="s">
        <v>34</v>
      </c>
      <c r="M36" s="93" t="s">
        <v>35</v>
      </c>
      <c r="N36" s="93" t="s">
        <v>35</v>
      </c>
      <c r="O36" s="132" t="s">
        <v>1098</v>
      </c>
      <c r="P36" s="5" t="s">
        <v>36</v>
      </c>
      <c r="Q36" s="7" t="s">
        <v>34</v>
      </c>
      <c r="R36" s="136" t="str">
        <f>IFERROR(VLOOKUP(INDEX(Validation!$O$11:$R$14, MATCH($Q36,Validation!$M$11:$M$14,0),MATCH($P36,Validation!$O$9:$R$9,0)),Validation!$F$10:$G$25,2,FALSE), "")</f>
        <v>High</v>
      </c>
      <c r="S36" s="134" t="s">
        <v>1099</v>
      </c>
      <c r="T36" s="8" t="str">
        <f>IFERROR(VLOOKUP(INDEX(Validation!$O$20:$R$23, MATCH($R36,Validation!$M$20:$M$23,0),MATCH(J36,Validation!$O$18:$R$18,0)),v.IPCC.risk,2,FALSE), "")</f>
        <v>Low</v>
      </c>
      <c r="U36" s="8" t="str">
        <f>IFERROR(VLOOKUP(INDEX(Validation!$O$20:$R$23, MATCH($R36,Validation!$M$20:$M$23,0),MATCH(K36,Validation!$O$18:$R$18,0)),v.IPCC.risk,2,FALSE), "")</f>
        <v>Low</v>
      </c>
      <c r="V36" s="8" t="str">
        <f>IFERROR(VLOOKUP(INDEX(Validation!$O$20:$R$23, MATCH($R36,Validation!$M$20:$M$23,0),MATCH(L36,Validation!$O$18:$R$18,0)),v.IPCC.risk,2,FALSE), "")</f>
        <v>Low</v>
      </c>
      <c r="W36" s="8" t="str">
        <f>IFERROR(VLOOKUP(INDEX(Validation!$O$20:$R$23, MATCH($R36,Validation!$M$20:$M$23,0),MATCH(M36,Validation!$O$18:$R$18,0)),v.IPCC.risk,2,FALSE), "")</f>
        <v>Moderate</v>
      </c>
      <c r="X36" s="8" t="str">
        <f>IFERROR(VLOOKUP(INDEX(Validation!$O$20:$R$23, MATCH($R36,Validation!$M$20:$M$23,0),MATCH(N36,Validation!$O$18:$R$18,0)),v.IPCC.risk,2,FALSE), "")</f>
        <v>Moderate</v>
      </c>
      <c r="Y36" s="8" t="s">
        <v>84</v>
      </c>
      <c r="Z36" s="134" t="s">
        <v>1100</v>
      </c>
      <c r="AA36" s="8" t="s">
        <v>65</v>
      </c>
      <c r="AB36" s="155" t="s">
        <v>1101</v>
      </c>
      <c r="AC36" s="4"/>
    </row>
    <row r="37" spans="1:29" ht="80.099999999999994" customHeight="1" x14ac:dyDescent="0.25">
      <c r="A37" s="108" t="s">
        <v>1102</v>
      </c>
      <c r="B37" s="113" t="s">
        <v>68</v>
      </c>
      <c r="C37" s="110" t="s">
        <v>224</v>
      </c>
      <c r="D37" s="110" t="s">
        <v>48</v>
      </c>
      <c r="E37" s="110"/>
      <c r="F37" s="110" t="s">
        <v>49</v>
      </c>
      <c r="G37" s="109" t="s">
        <v>1103</v>
      </c>
      <c r="H37" s="111" t="s">
        <v>1104</v>
      </c>
      <c r="I37" s="156" t="s">
        <v>227</v>
      </c>
      <c r="J37" s="93" t="s">
        <v>34</v>
      </c>
      <c r="K37" s="93" t="s">
        <v>34</v>
      </c>
      <c r="L37" s="93" t="s">
        <v>34</v>
      </c>
      <c r="M37" s="93" t="s">
        <v>35</v>
      </c>
      <c r="N37" s="93" t="s">
        <v>35</v>
      </c>
      <c r="O37" s="132" t="s">
        <v>1105</v>
      </c>
      <c r="P37" s="5" t="s">
        <v>36</v>
      </c>
      <c r="Q37" s="7" t="s">
        <v>34</v>
      </c>
      <c r="R37" s="8" t="str">
        <f>IFERROR(VLOOKUP(INDEX(Validation!$O$11:$R$14, MATCH($Q37,Validation!$M$11:$M$14,0),MATCH($P37,Validation!$O$9:$R$9,0)),Validation!$F$10:$G$25,2,FALSE), "")</f>
        <v>High</v>
      </c>
      <c r="S37" s="134" t="s">
        <v>1106</v>
      </c>
      <c r="T37" s="8" t="str">
        <f>IFERROR(VLOOKUP(INDEX(Validation!$O$20:$R$23, MATCH($R37,Validation!$M$20:$M$23,0),MATCH(J37,Validation!$O$18:$R$18,0)),v.IPCC.risk,2,FALSE), "")</f>
        <v>Low</v>
      </c>
      <c r="U37" s="8" t="str">
        <f>IFERROR(VLOOKUP(INDEX(Validation!$O$20:$R$23, MATCH($R37,Validation!$M$20:$M$23,0),MATCH(K37,Validation!$O$18:$R$18,0)),v.IPCC.risk,2,FALSE), "")</f>
        <v>Low</v>
      </c>
      <c r="V37" s="8" t="str">
        <f>IFERROR(VLOOKUP(INDEX(Validation!$O$20:$R$23, MATCH($R37,Validation!$M$20:$M$23,0),MATCH(L37,Validation!$O$18:$R$18,0)),v.IPCC.risk,2,FALSE), "")</f>
        <v>Low</v>
      </c>
      <c r="W37" s="8" t="str">
        <f>IFERROR(VLOOKUP(INDEX(Validation!$O$20:$R$23, MATCH($R37,Validation!$M$20:$M$23,0),MATCH(M37,Validation!$O$18:$R$18,0)),v.IPCC.risk,2,FALSE), "")</f>
        <v>Moderate</v>
      </c>
      <c r="X37" s="8" t="str">
        <f>IFERROR(VLOOKUP(INDEX(Validation!$O$20:$R$23, MATCH($R37,Validation!$M$20:$M$23,0),MATCH(N37,Validation!$O$18:$R$18,0)),v.IPCC.risk,2,FALSE), "")</f>
        <v>Moderate</v>
      </c>
      <c r="Y37" s="8" t="s">
        <v>84</v>
      </c>
      <c r="Z37" s="134" t="s">
        <v>230</v>
      </c>
      <c r="AA37" s="8" t="s">
        <v>65</v>
      </c>
      <c r="AB37" s="134" t="s">
        <v>1107</v>
      </c>
      <c r="AC37" s="4"/>
    </row>
    <row r="38" spans="1:29" ht="80.099999999999994" customHeight="1" x14ac:dyDescent="0.25">
      <c r="A38" s="108" t="s">
        <v>1122</v>
      </c>
      <c r="B38" s="112" t="s">
        <v>259</v>
      </c>
      <c r="C38" s="110" t="s">
        <v>141</v>
      </c>
      <c r="D38" s="110" t="s">
        <v>48</v>
      </c>
      <c r="E38" s="110"/>
      <c r="F38" s="110" t="s">
        <v>49</v>
      </c>
      <c r="G38" s="109" t="s">
        <v>1123</v>
      </c>
      <c r="H38" s="111" t="s">
        <v>1124</v>
      </c>
      <c r="I38" s="156"/>
      <c r="J38" s="93" t="s">
        <v>34</v>
      </c>
      <c r="K38" s="93" t="s">
        <v>34</v>
      </c>
      <c r="L38" s="93" t="s">
        <v>34</v>
      </c>
      <c r="M38" s="93" t="s">
        <v>34</v>
      </c>
      <c r="N38" s="93" t="s">
        <v>35</v>
      </c>
      <c r="O38" s="132" t="s">
        <v>1125</v>
      </c>
      <c r="P38" s="5" t="s">
        <v>36</v>
      </c>
      <c r="Q38" s="7" t="s">
        <v>34</v>
      </c>
      <c r="R38" s="136" t="str">
        <f>IFERROR(VLOOKUP(INDEX(Validation!$O$11:$R$14, MATCH($Q38,Validation!$M$11:$M$14,0),MATCH($P38,Validation!$O$9:$R$9,0)),Validation!$F$10:$G$25,2,FALSE), "")</f>
        <v>High</v>
      </c>
      <c r="S38" s="134" t="s">
        <v>1126</v>
      </c>
      <c r="T38" s="8" t="str">
        <f>IFERROR(VLOOKUP(INDEX(Validation!$O$20:$R$23, MATCH($R38,Validation!$M$20:$M$23,0),MATCH(J38,Validation!$O$18:$R$18,0)),v.IPCC.risk,2,FALSE), "")</f>
        <v>Low</v>
      </c>
      <c r="U38" s="8" t="str">
        <f>IFERROR(VLOOKUP(INDEX(Validation!$O$20:$R$23, MATCH($R38,Validation!$M$20:$M$23,0),MATCH(K38,Validation!$O$18:$R$18,0)),v.IPCC.risk,2,FALSE), "")</f>
        <v>Low</v>
      </c>
      <c r="V38" s="8" t="str">
        <f>IFERROR(VLOOKUP(INDEX(Validation!$O$20:$R$23, MATCH($R38,Validation!$M$20:$M$23,0),MATCH(L38,Validation!$O$18:$R$18,0)),v.IPCC.risk,2,FALSE), "")</f>
        <v>Low</v>
      </c>
      <c r="W38" s="8" t="str">
        <f>IFERROR(VLOOKUP(INDEX(Validation!$O$20:$R$23, MATCH($R38,Validation!$M$20:$M$23,0),MATCH(M38,Validation!$O$18:$R$18,0)),v.IPCC.risk,2,FALSE), "")</f>
        <v>Low</v>
      </c>
      <c r="X38" s="8" t="str">
        <f>IFERROR(VLOOKUP(INDEX(Validation!$O$20:$R$23, MATCH($R38,Validation!$M$20:$M$23,0),MATCH(N38,Validation!$O$18:$R$18,0)),v.IPCC.risk,2,FALSE), "")</f>
        <v>Moderate</v>
      </c>
      <c r="Y38" s="8" t="s">
        <v>84</v>
      </c>
      <c r="Z38" s="155" t="s">
        <v>1127</v>
      </c>
      <c r="AA38" s="8" t="s">
        <v>43</v>
      </c>
      <c r="AB38" s="134" t="s">
        <v>1128</v>
      </c>
      <c r="AC38" s="4"/>
    </row>
    <row r="39" spans="1:29" ht="80.099999999999994" customHeight="1" x14ac:dyDescent="0.25">
      <c r="A39" s="108" t="s">
        <v>1163</v>
      </c>
      <c r="B39" s="112" t="s">
        <v>150</v>
      </c>
      <c r="C39" s="110" t="s">
        <v>58</v>
      </c>
      <c r="D39" s="110" t="s">
        <v>48</v>
      </c>
      <c r="E39" s="110" t="s">
        <v>1164</v>
      </c>
      <c r="F39" s="110" t="s">
        <v>49</v>
      </c>
      <c r="G39" s="109" t="s">
        <v>1165</v>
      </c>
      <c r="H39" s="111" t="s">
        <v>1166</v>
      </c>
      <c r="I39" s="156"/>
      <c r="J39" s="93" t="s">
        <v>34</v>
      </c>
      <c r="K39" s="93" t="s">
        <v>35</v>
      </c>
      <c r="L39" s="93" t="s">
        <v>35</v>
      </c>
      <c r="M39" s="93" t="s">
        <v>35</v>
      </c>
      <c r="N39" s="93" t="s">
        <v>35</v>
      </c>
      <c r="O39" s="132" t="s">
        <v>1167</v>
      </c>
      <c r="P39" s="5" t="s">
        <v>35</v>
      </c>
      <c r="Q39" s="7" t="s">
        <v>34</v>
      </c>
      <c r="R39" s="8" t="str">
        <f>IFERROR(VLOOKUP(INDEX(Validation!$O$11:$R$14, MATCH($Q39,Validation!$M$11:$M$14,0),MATCH($P39,Validation!$O$9:$R$9,0)),Validation!$F$10:$G$25,2,FALSE), "")</f>
        <v>Moderate</v>
      </c>
      <c r="S39" s="134" t="s">
        <v>1168</v>
      </c>
      <c r="T39" s="8" t="str">
        <f>IFERROR(VLOOKUP(INDEX(Validation!$O$20:$R$23, MATCH($R39,Validation!$M$20:$M$23,0),MATCH(J39,Validation!$O$18:$R$18,0)),v.IPCC.risk,2,FALSE), "")</f>
        <v>Low</v>
      </c>
      <c r="U39" s="8" t="str">
        <f>IFERROR(VLOOKUP(INDEX(Validation!$O$20:$R$23, MATCH($R39,Validation!$M$20:$M$23,0),MATCH(K39,Validation!$O$18:$R$18,0)),v.IPCC.risk,2,FALSE), "")</f>
        <v>Moderate</v>
      </c>
      <c r="V39" s="8" t="str">
        <f>IFERROR(VLOOKUP(INDEX(Validation!$O$20:$R$23, MATCH($R39,Validation!$M$20:$M$23,0),MATCH(L39,Validation!$O$18:$R$18,0)),v.IPCC.risk,2,FALSE), "")</f>
        <v>Moderate</v>
      </c>
      <c r="W39" s="8" t="str">
        <f>IFERROR(VLOOKUP(INDEX(Validation!$O$20:$R$23, MATCH($R39,Validation!$M$20:$M$23,0),MATCH(M39,Validation!$O$18:$R$18,0)),v.IPCC.risk,2,FALSE), "")</f>
        <v>Moderate</v>
      </c>
      <c r="X39" s="8" t="str">
        <f>IFERROR(VLOOKUP(INDEX(Validation!$O$20:$R$23, MATCH($R39,Validation!$M$20:$M$23,0),MATCH(N39,Validation!$O$18:$R$18,0)),v.IPCC.risk,2,FALSE), "")</f>
        <v>Moderate</v>
      </c>
      <c r="Y39" s="8" t="s">
        <v>35</v>
      </c>
      <c r="Z39" s="134" t="s">
        <v>1169</v>
      </c>
      <c r="AA39" s="8" t="s">
        <v>65</v>
      </c>
      <c r="AB39" s="134" t="s">
        <v>1170</v>
      </c>
      <c r="AC39" s="4"/>
    </row>
    <row r="40" spans="1:29" ht="80.099999999999994" customHeight="1" x14ac:dyDescent="0.25">
      <c r="A40" s="108" t="s">
        <v>1196</v>
      </c>
      <c r="B40" s="112" t="s">
        <v>259</v>
      </c>
      <c r="C40" s="110" t="s">
        <v>58</v>
      </c>
      <c r="D40" s="110" t="s">
        <v>48</v>
      </c>
      <c r="E40" s="110"/>
      <c r="F40" s="110" t="s">
        <v>49</v>
      </c>
      <c r="G40" s="109" t="s">
        <v>1197</v>
      </c>
      <c r="H40" s="111" t="s">
        <v>1198</v>
      </c>
      <c r="I40" s="156" t="s">
        <v>1199</v>
      </c>
      <c r="J40" s="93" t="s">
        <v>34</v>
      </c>
      <c r="K40" s="93" t="s">
        <v>34</v>
      </c>
      <c r="L40" s="93" t="s">
        <v>34</v>
      </c>
      <c r="M40" s="93" t="s">
        <v>35</v>
      </c>
      <c r="N40" s="93" t="s">
        <v>35</v>
      </c>
      <c r="O40" s="132" t="s">
        <v>1200</v>
      </c>
      <c r="P40" s="5" t="s">
        <v>36</v>
      </c>
      <c r="Q40" s="7" t="s">
        <v>34</v>
      </c>
      <c r="R40" s="8" t="str">
        <f>IFERROR(VLOOKUP(INDEX(Validation!$O$11:$R$14, MATCH($Q40,Validation!$M$11:$M$14,0),MATCH($P40,Validation!$O$9:$R$9,0)),Validation!$F$10:$G$25,2,FALSE), "")</f>
        <v>High</v>
      </c>
      <c r="S40" s="134" t="s">
        <v>1201</v>
      </c>
      <c r="T40" s="8" t="str">
        <f>IFERROR(VLOOKUP(INDEX(Validation!$O$20:$R$23, MATCH($R40,Validation!$M$20:$M$23,0),MATCH(J40,Validation!$O$18:$R$18,0)),v.IPCC.risk,2,FALSE), "")</f>
        <v>Low</v>
      </c>
      <c r="U40" s="8" t="str">
        <f>IFERROR(VLOOKUP(INDEX(Validation!$O$20:$R$23, MATCH($R40,Validation!$M$20:$M$23,0),MATCH(K40,Validation!$O$18:$R$18,0)),v.IPCC.risk,2,FALSE), "")</f>
        <v>Low</v>
      </c>
      <c r="V40" s="8" t="str">
        <f>IFERROR(VLOOKUP(INDEX(Validation!$O$20:$R$23, MATCH($R40,Validation!$M$20:$M$23,0),MATCH(L40,Validation!$O$18:$R$18,0)),v.IPCC.risk,2,FALSE), "")</f>
        <v>Low</v>
      </c>
      <c r="W40" s="8" t="str">
        <f>IFERROR(VLOOKUP(INDEX(Validation!$O$20:$R$23, MATCH($R40,Validation!$M$20:$M$23,0),MATCH(M40,Validation!$O$18:$R$18,0)),v.IPCC.risk,2,FALSE), "")</f>
        <v>Moderate</v>
      </c>
      <c r="X40" s="8" t="str">
        <f>IFERROR(VLOOKUP(INDEX(Validation!$O$20:$R$23, MATCH($R40,Validation!$M$20:$M$23,0),MATCH(N40,Validation!$O$18:$R$18,0)),v.IPCC.risk,2,FALSE), "")</f>
        <v>Moderate</v>
      </c>
      <c r="Y40" s="8" t="s">
        <v>35</v>
      </c>
      <c r="Z40" s="134" t="s">
        <v>1202</v>
      </c>
      <c r="AA40" s="8" t="s">
        <v>43</v>
      </c>
      <c r="AB40" s="134" t="s">
        <v>1203</v>
      </c>
      <c r="AC40" s="4"/>
    </row>
    <row r="41" spans="1:29" ht="80.099999999999994" customHeight="1" x14ac:dyDescent="0.25">
      <c r="A41" s="108" t="s">
        <v>1179</v>
      </c>
      <c r="B41" s="112" t="s">
        <v>340</v>
      </c>
      <c r="C41" s="110" t="s">
        <v>69</v>
      </c>
      <c r="D41" s="110" t="s">
        <v>48</v>
      </c>
      <c r="E41" s="110" t="s">
        <v>1180</v>
      </c>
      <c r="F41" s="110" t="s">
        <v>49</v>
      </c>
      <c r="G41" s="109" t="s">
        <v>1181</v>
      </c>
      <c r="H41" s="111" t="s">
        <v>1182</v>
      </c>
      <c r="I41" s="156"/>
      <c r="J41" s="93" t="s">
        <v>34</v>
      </c>
      <c r="K41" s="93" t="s">
        <v>34</v>
      </c>
      <c r="L41" s="93" t="s">
        <v>34</v>
      </c>
      <c r="M41" s="93" t="s">
        <v>35</v>
      </c>
      <c r="N41" s="93" t="s">
        <v>35</v>
      </c>
      <c r="O41" s="132" t="s">
        <v>1183</v>
      </c>
      <c r="P41" s="5" t="s">
        <v>36</v>
      </c>
      <c r="Q41" s="7" t="s">
        <v>34</v>
      </c>
      <c r="R41" s="8" t="str">
        <f>IFERROR(VLOOKUP(INDEX(Validation!$O$11:$R$14, MATCH($Q41,Validation!$M$11:$M$14,0),MATCH($P41,Validation!$O$9:$R$9,0)),Validation!$F$10:$G$25,2,FALSE), "")</f>
        <v>High</v>
      </c>
      <c r="S41" s="134" t="s">
        <v>1184</v>
      </c>
      <c r="T41" s="8" t="str">
        <f>IFERROR(VLOOKUP(INDEX(Validation!$O$20:$R$23, MATCH($R41,Validation!$M$20:$M$23,0),MATCH(J41,Validation!$O$18:$R$18,0)),v.IPCC.risk,2,FALSE), "")</f>
        <v>Low</v>
      </c>
      <c r="U41" s="8" t="str">
        <f>IFERROR(VLOOKUP(INDEX(Validation!$O$20:$R$23, MATCH($R41,Validation!$M$20:$M$23,0),MATCH(K41,Validation!$O$18:$R$18,0)),v.IPCC.risk,2,FALSE), "")</f>
        <v>Low</v>
      </c>
      <c r="V41" s="8" t="str">
        <f>IFERROR(VLOOKUP(INDEX(Validation!$O$20:$R$23, MATCH($R41,Validation!$M$20:$M$23,0),MATCH(L41,Validation!$O$18:$R$18,0)),v.IPCC.risk,2,FALSE), "")</f>
        <v>Low</v>
      </c>
      <c r="W41" s="8" t="str">
        <f>IFERROR(VLOOKUP(INDEX(Validation!$O$20:$R$23, MATCH($R41,Validation!$M$20:$M$23,0),MATCH(M41,Validation!$O$18:$R$18,0)),v.IPCC.risk,2,FALSE), "")</f>
        <v>Moderate</v>
      </c>
      <c r="X41" s="8" t="str">
        <f>IFERROR(VLOOKUP(INDEX(Validation!$O$20:$R$23, MATCH($R41,Validation!$M$20:$M$23,0),MATCH(N41,Validation!$O$18:$R$18,0)),v.IPCC.risk,2,FALSE), "")</f>
        <v>Moderate</v>
      </c>
      <c r="Y41" s="8" t="s">
        <v>35</v>
      </c>
      <c r="Z41" s="134" t="s">
        <v>1185</v>
      </c>
      <c r="AA41" s="8" t="s">
        <v>65</v>
      </c>
      <c r="AB41" s="134" t="s">
        <v>1178</v>
      </c>
      <c r="AC41" s="4"/>
    </row>
    <row r="42" spans="1:29" ht="80.099999999999994" customHeight="1" x14ac:dyDescent="0.25">
      <c r="A42" s="108" t="s">
        <v>1171</v>
      </c>
      <c r="B42" s="112" t="s">
        <v>647</v>
      </c>
      <c r="C42" s="110" t="s">
        <v>69</v>
      </c>
      <c r="D42" s="110" t="s">
        <v>48</v>
      </c>
      <c r="E42" s="110"/>
      <c r="F42" s="110" t="s">
        <v>49</v>
      </c>
      <c r="G42" s="109" t="s">
        <v>1172</v>
      </c>
      <c r="H42" s="111" t="s">
        <v>1173</v>
      </c>
      <c r="I42" s="156" t="s">
        <v>1174</v>
      </c>
      <c r="J42" s="93" t="s">
        <v>34</v>
      </c>
      <c r="K42" s="93" t="s">
        <v>34</v>
      </c>
      <c r="L42" s="93" t="s">
        <v>34</v>
      </c>
      <c r="M42" s="93" t="s">
        <v>35</v>
      </c>
      <c r="N42" s="93" t="s">
        <v>35</v>
      </c>
      <c r="O42" s="132" t="s">
        <v>1175</v>
      </c>
      <c r="P42" s="5" t="s">
        <v>36</v>
      </c>
      <c r="Q42" s="7" t="s">
        <v>34</v>
      </c>
      <c r="R42" s="8" t="str">
        <f>IFERROR(VLOOKUP(INDEX(Validation!$O$11:$R$14, MATCH($Q42,Validation!$M$11:$M$14,0),MATCH($P42,Validation!$O$9:$R$9,0)),Validation!$F$10:$G$25,2,FALSE), "")</f>
        <v>High</v>
      </c>
      <c r="S42" s="134" t="s">
        <v>1176</v>
      </c>
      <c r="T42" s="8" t="str">
        <f>IFERROR(VLOOKUP(INDEX(Validation!$O$20:$R$23, MATCH($R42,Validation!$M$20:$M$23,0),MATCH(J42,Validation!$O$18:$R$18,0)),v.IPCC.risk,2,FALSE), "")</f>
        <v>Low</v>
      </c>
      <c r="U42" s="8" t="str">
        <f>IFERROR(VLOOKUP(INDEX(Validation!$O$20:$R$23, MATCH($R42,Validation!$M$20:$M$23,0),MATCH(K42,Validation!$O$18:$R$18,0)),v.IPCC.risk,2,FALSE), "")</f>
        <v>Low</v>
      </c>
      <c r="V42" s="8" t="str">
        <f>IFERROR(VLOOKUP(INDEX(Validation!$O$20:$R$23, MATCH($R42,Validation!$M$20:$M$23,0),MATCH(L42,Validation!$O$18:$R$18,0)),v.IPCC.risk,2,FALSE), "")</f>
        <v>Low</v>
      </c>
      <c r="W42" s="8" t="str">
        <f>IFERROR(VLOOKUP(INDEX(Validation!$O$20:$R$23, MATCH($R42,Validation!$M$20:$M$23,0),MATCH(M42,Validation!$O$18:$R$18,0)),v.IPCC.risk,2,FALSE), "")</f>
        <v>Moderate</v>
      </c>
      <c r="X42" s="8" t="str">
        <f>IFERROR(VLOOKUP(INDEX(Validation!$O$20:$R$23, MATCH($R42,Validation!$M$20:$M$23,0),MATCH(N42,Validation!$O$18:$R$18,0)),v.IPCC.risk,2,FALSE), "")</f>
        <v>Moderate</v>
      </c>
      <c r="Y42" s="8" t="s">
        <v>35</v>
      </c>
      <c r="Z42" s="155" t="s">
        <v>1177</v>
      </c>
      <c r="AA42" s="8" t="s">
        <v>65</v>
      </c>
      <c r="AB42" s="134" t="s">
        <v>1178</v>
      </c>
      <c r="AC42" s="4"/>
    </row>
    <row r="43" spans="1:29" ht="80.099999999999994" customHeight="1" x14ac:dyDescent="0.25">
      <c r="A43" s="108" t="s">
        <v>1213</v>
      </c>
      <c r="B43" s="112" t="s">
        <v>497</v>
      </c>
      <c r="C43" s="110" t="s">
        <v>69</v>
      </c>
      <c r="D43" s="110" t="s">
        <v>48</v>
      </c>
      <c r="E43" s="110"/>
      <c r="F43" s="110" t="s">
        <v>49</v>
      </c>
      <c r="G43" s="109" t="s">
        <v>1214</v>
      </c>
      <c r="H43" s="111" t="s">
        <v>1215</v>
      </c>
      <c r="I43" s="156"/>
      <c r="J43" s="93" t="s">
        <v>34</v>
      </c>
      <c r="K43" s="93" t="s">
        <v>34</v>
      </c>
      <c r="L43" s="93" t="s">
        <v>34</v>
      </c>
      <c r="M43" s="93" t="s">
        <v>35</v>
      </c>
      <c r="N43" s="93" t="s">
        <v>35</v>
      </c>
      <c r="O43" s="132" t="s">
        <v>1216</v>
      </c>
      <c r="P43" s="5" t="s">
        <v>35</v>
      </c>
      <c r="Q43" s="7" t="s">
        <v>34</v>
      </c>
      <c r="R43" s="8" t="str">
        <f>IFERROR(VLOOKUP(INDEX(Validation!$O$11:$R$14, MATCH($Q43,Validation!$M$11:$M$14,0),MATCH($P43,Validation!$O$9:$R$9,0)),Validation!$F$10:$G$25,2,FALSE), "")</f>
        <v>Moderate</v>
      </c>
      <c r="S43" s="134" t="s">
        <v>1217</v>
      </c>
      <c r="T43" s="8" t="str">
        <f>IFERROR(VLOOKUP(INDEX(Validation!$O$20:$R$23, MATCH($R43,Validation!$M$20:$M$23,0),MATCH(J43,Validation!$O$18:$R$18,0)),v.IPCC.risk,2,FALSE), "")</f>
        <v>Low</v>
      </c>
      <c r="U43" s="8" t="str">
        <f>IFERROR(VLOOKUP(INDEX(Validation!$O$20:$R$23, MATCH($R43,Validation!$M$20:$M$23,0),MATCH(K43,Validation!$O$18:$R$18,0)),v.IPCC.risk,2,FALSE), "")</f>
        <v>Low</v>
      </c>
      <c r="V43" s="8" t="str">
        <f>IFERROR(VLOOKUP(INDEX(Validation!$O$20:$R$23, MATCH($R43,Validation!$M$20:$M$23,0),MATCH(L43,Validation!$O$18:$R$18,0)),v.IPCC.risk,2,FALSE), "")</f>
        <v>Low</v>
      </c>
      <c r="W43" s="8" t="str">
        <f>IFERROR(VLOOKUP(INDEX(Validation!$O$20:$R$23, MATCH($R43,Validation!$M$20:$M$23,0),MATCH(M43,Validation!$O$18:$R$18,0)),v.IPCC.risk,2,FALSE), "")</f>
        <v>Moderate</v>
      </c>
      <c r="X43" s="8" t="str">
        <f>IFERROR(VLOOKUP(INDEX(Validation!$O$20:$R$23, MATCH($R43,Validation!$M$20:$M$23,0),MATCH(N43,Validation!$O$18:$R$18,0)),v.IPCC.risk,2,FALSE), "")</f>
        <v>Moderate</v>
      </c>
      <c r="Y43" s="8" t="s">
        <v>35</v>
      </c>
      <c r="Z43" s="134" t="s">
        <v>1218</v>
      </c>
      <c r="AA43" s="8" t="s">
        <v>43</v>
      </c>
      <c r="AB43" s="134" t="s">
        <v>1219</v>
      </c>
      <c r="AC43" s="4"/>
    </row>
    <row r="44" spans="1:29" ht="80.099999999999994" customHeight="1" x14ac:dyDescent="0.25">
      <c r="A44" s="108" t="s">
        <v>1227</v>
      </c>
      <c r="B44" s="112" t="s">
        <v>150</v>
      </c>
      <c r="C44" s="110" t="s">
        <v>69</v>
      </c>
      <c r="D44" s="110" t="s">
        <v>48</v>
      </c>
      <c r="E44" s="110"/>
      <c r="F44" s="110" t="s">
        <v>49</v>
      </c>
      <c r="G44" s="109" t="s">
        <v>1228</v>
      </c>
      <c r="H44" s="111" t="s">
        <v>1229</v>
      </c>
      <c r="I44" s="156"/>
      <c r="J44" s="93" t="s">
        <v>34</v>
      </c>
      <c r="K44" s="93" t="s">
        <v>34</v>
      </c>
      <c r="L44" s="93" t="s">
        <v>34</v>
      </c>
      <c r="M44" s="93" t="s">
        <v>34</v>
      </c>
      <c r="N44" s="93" t="s">
        <v>35</v>
      </c>
      <c r="O44" s="132" t="s">
        <v>1230</v>
      </c>
      <c r="P44" s="5" t="s">
        <v>36</v>
      </c>
      <c r="Q44" s="7" t="s">
        <v>34</v>
      </c>
      <c r="R44" s="8" t="str">
        <f>IFERROR(VLOOKUP(INDEX(Validation!$O$11:$R$14, MATCH($Q44,Validation!$M$11:$M$14,0),MATCH($P44,Validation!$O$9:$R$9,0)),Validation!$F$10:$G$25,2,FALSE), "")</f>
        <v>High</v>
      </c>
      <c r="S44" s="134" t="s">
        <v>1231</v>
      </c>
      <c r="T44" s="8" t="str">
        <f>IFERROR(VLOOKUP(INDEX(Validation!$O$20:$R$23, MATCH($R44,Validation!$M$20:$M$23,0),MATCH(J44,Validation!$O$18:$R$18,0)),v.IPCC.risk,2,FALSE), "")</f>
        <v>Low</v>
      </c>
      <c r="U44" s="8" t="str">
        <f>IFERROR(VLOOKUP(INDEX(Validation!$O$20:$R$23, MATCH($R44,Validation!$M$20:$M$23,0),MATCH(K44,Validation!$O$18:$R$18,0)),v.IPCC.risk,2,FALSE), "")</f>
        <v>Low</v>
      </c>
      <c r="V44" s="8" t="str">
        <f>IFERROR(VLOOKUP(INDEX(Validation!$O$20:$R$23, MATCH($R44,Validation!$M$20:$M$23,0),MATCH(L44,Validation!$O$18:$R$18,0)),v.IPCC.risk,2,FALSE), "")</f>
        <v>Low</v>
      </c>
      <c r="W44" s="8" t="str">
        <f>IFERROR(VLOOKUP(INDEX(Validation!$O$20:$R$23, MATCH($R44,Validation!$M$20:$M$23,0),MATCH(M44,Validation!$O$18:$R$18,0)),v.IPCC.risk,2,FALSE), "")</f>
        <v>Low</v>
      </c>
      <c r="X44" s="8" t="str">
        <f>IFERROR(VLOOKUP(INDEX(Validation!$O$20:$R$23, MATCH($R44,Validation!$M$20:$M$23,0),MATCH(N44,Validation!$O$18:$R$18,0)),v.IPCC.risk,2,FALSE), "")</f>
        <v>Moderate</v>
      </c>
      <c r="Y44" s="8" t="s">
        <v>35</v>
      </c>
      <c r="Z44" s="134" t="s">
        <v>1232</v>
      </c>
      <c r="AA44" s="8" t="s">
        <v>65</v>
      </c>
      <c r="AB44" s="134" t="s">
        <v>1233</v>
      </c>
      <c r="AC44" s="4"/>
    </row>
    <row r="45" spans="1:29" ht="80.099999999999994" customHeight="1" x14ac:dyDescent="0.25">
      <c r="A45" s="108" t="s">
        <v>1234</v>
      </c>
      <c r="B45" s="112" t="s">
        <v>150</v>
      </c>
      <c r="C45" s="110" t="s">
        <v>47</v>
      </c>
      <c r="D45" s="110" t="s">
        <v>48</v>
      </c>
      <c r="E45" s="110"/>
      <c r="F45" s="110" t="s">
        <v>49</v>
      </c>
      <c r="G45" s="109" t="s">
        <v>1235</v>
      </c>
      <c r="H45" s="111" t="s">
        <v>1236</v>
      </c>
      <c r="I45" s="156" t="s">
        <v>1237</v>
      </c>
      <c r="J45" s="93" t="s">
        <v>34</v>
      </c>
      <c r="K45" s="93" t="s">
        <v>34</v>
      </c>
      <c r="L45" s="93" t="s">
        <v>34</v>
      </c>
      <c r="M45" s="93" t="s">
        <v>34</v>
      </c>
      <c r="N45" s="93" t="s">
        <v>35</v>
      </c>
      <c r="O45" s="132" t="s">
        <v>1238</v>
      </c>
      <c r="P45" s="5" t="s">
        <v>36</v>
      </c>
      <c r="Q45" s="7" t="s">
        <v>34</v>
      </c>
      <c r="R45" s="8" t="str">
        <f>IFERROR(VLOOKUP(INDEX(Validation!$O$11:$R$14, MATCH($Q45,Validation!$M$11:$M$14,0),MATCH($P45,Validation!$O$9:$R$9,0)),Validation!$F$10:$G$25,2,FALSE), "")</f>
        <v>High</v>
      </c>
      <c r="S45" s="134" t="s">
        <v>1239</v>
      </c>
      <c r="T45" s="8" t="str">
        <f>IFERROR(VLOOKUP(INDEX(Validation!$O$20:$R$23, MATCH($R45,Validation!$M$20:$M$23,0),MATCH(J45,Validation!$O$18:$R$18,0)),v.IPCC.risk,2,FALSE), "")</f>
        <v>Low</v>
      </c>
      <c r="U45" s="8" t="str">
        <f>IFERROR(VLOOKUP(INDEX(Validation!$O$20:$R$23, MATCH($R45,Validation!$M$20:$M$23,0),MATCH(K45,Validation!$O$18:$R$18,0)),v.IPCC.risk,2,FALSE), "")</f>
        <v>Low</v>
      </c>
      <c r="V45" s="8" t="str">
        <f>IFERROR(VLOOKUP(INDEX(Validation!$O$20:$R$23, MATCH($R45,Validation!$M$20:$M$23,0),MATCH(L45,Validation!$O$18:$R$18,0)),v.IPCC.risk,2,FALSE), "")</f>
        <v>Low</v>
      </c>
      <c r="W45" s="8" t="str">
        <f>IFERROR(VLOOKUP(INDEX(Validation!$O$20:$R$23, MATCH($R45,Validation!$M$20:$M$23,0),MATCH(M45,Validation!$O$18:$R$18,0)),v.IPCC.risk,2,FALSE), "")</f>
        <v>Low</v>
      </c>
      <c r="X45" s="8" t="str">
        <f>IFERROR(VLOOKUP(INDEX(Validation!$O$20:$R$23, MATCH($R45,Validation!$M$20:$M$23,0),MATCH(N45,Validation!$O$18:$R$18,0)),v.IPCC.risk,2,FALSE), "")</f>
        <v>Moderate</v>
      </c>
      <c r="Y45" s="8" t="s">
        <v>35</v>
      </c>
      <c r="Z45" s="134" t="s">
        <v>1240</v>
      </c>
      <c r="AA45" s="8" t="s">
        <v>465</v>
      </c>
      <c r="AB45" s="134" t="s">
        <v>1241</v>
      </c>
      <c r="AC45" s="4"/>
    </row>
    <row r="46" spans="1:29" ht="80.099999999999994" customHeight="1" x14ac:dyDescent="0.25">
      <c r="A46" s="108" t="s">
        <v>1353</v>
      </c>
      <c r="B46" s="112" t="s">
        <v>340</v>
      </c>
      <c r="C46" s="110" t="s">
        <v>224</v>
      </c>
      <c r="D46" s="110" t="s">
        <v>48</v>
      </c>
      <c r="E46" s="110"/>
      <c r="F46" s="110" t="s">
        <v>49</v>
      </c>
      <c r="G46" s="109" t="s">
        <v>1354</v>
      </c>
      <c r="H46" s="111" t="s">
        <v>1355</v>
      </c>
      <c r="I46" s="156" t="s">
        <v>227</v>
      </c>
      <c r="J46" s="93" t="s">
        <v>34</v>
      </c>
      <c r="K46" s="93" t="s">
        <v>34</v>
      </c>
      <c r="L46" s="93" t="s">
        <v>34</v>
      </c>
      <c r="M46" s="93" t="s">
        <v>35</v>
      </c>
      <c r="N46" s="93" t="s">
        <v>35</v>
      </c>
      <c r="O46" s="132" t="s">
        <v>1356</v>
      </c>
      <c r="P46" s="5" t="s">
        <v>36</v>
      </c>
      <c r="Q46" s="7" t="s">
        <v>122</v>
      </c>
      <c r="R46" s="8" t="str">
        <f>IFERROR(VLOOKUP(INDEX(Validation!$O$11:$R$14, MATCH($Q46,Validation!$M$11:$M$14,0),MATCH($P46,Validation!$O$9:$R$9,0)),Validation!$F$10:$G$25,2,FALSE), "")</f>
        <v>High</v>
      </c>
      <c r="S46" s="135" t="s">
        <v>1357</v>
      </c>
      <c r="T46" s="8" t="str">
        <f>IFERROR(VLOOKUP(INDEX(Validation!$O$20:$R$23, MATCH($R46,Validation!$M$20:$M$23,0),MATCH(J46,Validation!$O$18:$R$18,0)),v.IPCC.risk,2,FALSE), "")</f>
        <v>Low</v>
      </c>
      <c r="U46" s="8" t="str">
        <f>IFERROR(VLOOKUP(INDEX(Validation!$O$20:$R$23, MATCH($R46,Validation!$M$20:$M$23,0),MATCH(K46,Validation!$O$18:$R$18,0)),v.IPCC.risk,2,FALSE), "")</f>
        <v>Low</v>
      </c>
      <c r="V46" s="8" t="str">
        <f>IFERROR(VLOOKUP(INDEX(Validation!$O$20:$R$23, MATCH($R46,Validation!$M$20:$M$23,0),MATCH(L46,Validation!$O$18:$R$18,0)),v.IPCC.risk,2,FALSE), "")</f>
        <v>Low</v>
      </c>
      <c r="W46" s="8" t="str">
        <f>IFERROR(VLOOKUP(INDEX(Validation!$O$20:$R$23, MATCH($R46,Validation!$M$20:$M$23,0),MATCH(M46,Validation!$O$18:$R$18,0)),v.IPCC.risk,2,FALSE), "")</f>
        <v>Moderate</v>
      </c>
      <c r="X46" s="8" t="str">
        <f>IFERROR(VLOOKUP(INDEX(Validation!$O$20:$R$23, MATCH($R46,Validation!$M$20:$M$23,0),MATCH(N46,Validation!$O$18:$R$18,0)),v.IPCC.risk,2,FALSE), "")</f>
        <v>Moderate</v>
      </c>
      <c r="Y46" s="8" t="s">
        <v>479</v>
      </c>
      <c r="Z46" s="134" t="s">
        <v>1358</v>
      </c>
      <c r="AA46" s="8" t="s">
        <v>43</v>
      </c>
      <c r="AB46" s="134" t="s">
        <v>1359</v>
      </c>
      <c r="AC46" s="4"/>
    </row>
    <row r="47" spans="1:29" ht="80.099999999999994" customHeight="1" x14ac:dyDescent="0.25">
      <c r="A47" s="108" t="s">
        <v>1398</v>
      </c>
      <c r="B47" s="113" t="s">
        <v>183</v>
      </c>
      <c r="C47" s="110" t="s">
        <v>141</v>
      </c>
      <c r="D47" s="110" t="s">
        <v>48</v>
      </c>
      <c r="E47" s="110"/>
      <c r="F47" s="110" t="s">
        <v>49</v>
      </c>
      <c r="G47" s="109" t="s">
        <v>1399</v>
      </c>
      <c r="H47" s="111" t="s">
        <v>1400</v>
      </c>
      <c r="I47" s="156" t="s">
        <v>1401</v>
      </c>
      <c r="J47" s="93" t="s">
        <v>34</v>
      </c>
      <c r="K47" s="93" t="s">
        <v>34</v>
      </c>
      <c r="L47" s="93" t="s">
        <v>35</v>
      </c>
      <c r="M47" s="93" t="s">
        <v>35</v>
      </c>
      <c r="N47" s="93" t="s">
        <v>36</v>
      </c>
      <c r="O47" s="132" t="s">
        <v>1402</v>
      </c>
      <c r="P47" s="5" t="s">
        <v>34</v>
      </c>
      <c r="Q47" s="7" t="s">
        <v>122</v>
      </c>
      <c r="R47" s="8" t="str">
        <f>IFERROR(VLOOKUP(INDEX(Validation!$O$11:$R$14, MATCH($Q47,Validation!$M$11:$M$14,0),MATCH($P47,Validation!$O$9:$R$9,0)),Validation!$F$10:$G$25,2,FALSE), "")</f>
        <v>Low</v>
      </c>
      <c r="S47" s="134" t="s">
        <v>1403</v>
      </c>
      <c r="T47" s="8" t="str">
        <f>IFERROR(VLOOKUP(INDEX(Validation!$O$20:$R$23, MATCH($R47,Validation!$M$20:$M$23,0),MATCH(J47,Validation!$O$18:$R$18,0)),v.IPCC.risk,2,FALSE), "")</f>
        <v>Low</v>
      </c>
      <c r="U47" s="8" t="str">
        <f>IFERROR(VLOOKUP(INDEX(Validation!$O$20:$R$23, MATCH($R47,Validation!$M$20:$M$23,0),MATCH(K47,Validation!$O$18:$R$18,0)),v.IPCC.risk,2,FALSE), "")</f>
        <v>Low</v>
      </c>
      <c r="V47" s="8" t="str">
        <f>IFERROR(VLOOKUP(INDEX(Validation!$O$20:$R$23, MATCH($R47,Validation!$M$20:$M$23,0),MATCH(L47,Validation!$O$18:$R$18,0)),v.IPCC.risk,2,FALSE), "")</f>
        <v>Low</v>
      </c>
      <c r="W47" s="8" t="str">
        <f>IFERROR(VLOOKUP(INDEX(Validation!$O$20:$R$23, MATCH($R47,Validation!$M$20:$M$23,0),MATCH(M47,Validation!$O$18:$R$18,0)),v.IPCC.risk,2,FALSE), "")</f>
        <v>Low</v>
      </c>
      <c r="X47" s="8" t="str">
        <f>IFERROR(VLOOKUP(INDEX(Validation!$O$20:$R$23, MATCH($R47,Validation!$M$20:$M$23,0),MATCH(N47,Validation!$O$18:$R$18,0)),v.IPCC.risk,2,FALSE), "")</f>
        <v>Moderate</v>
      </c>
      <c r="Y47" s="8" t="s">
        <v>479</v>
      </c>
      <c r="Z47" s="134" t="s">
        <v>1404</v>
      </c>
      <c r="AA47" s="8" t="s">
        <v>43</v>
      </c>
      <c r="AB47" s="134" t="s">
        <v>1405</v>
      </c>
      <c r="AC47" s="4"/>
    </row>
    <row r="48" spans="1:29" ht="80.099999999999994" customHeight="1" x14ac:dyDescent="0.25">
      <c r="A48" s="108" t="s">
        <v>1392</v>
      </c>
      <c r="B48" s="329" t="s">
        <v>174</v>
      </c>
      <c r="C48" s="110" t="s">
        <v>69</v>
      </c>
      <c r="D48" s="110" t="s">
        <v>48</v>
      </c>
      <c r="E48" s="110"/>
      <c r="F48" s="110" t="s">
        <v>49</v>
      </c>
      <c r="G48" s="109" t="s">
        <v>1393</v>
      </c>
      <c r="H48" s="111" t="s">
        <v>1394</v>
      </c>
      <c r="I48" s="156"/>
      <c r="J48" s="93" t="s">
        <v>34</v>
      </c>
      <c r="K48" s="93" t="s">
        <v>34</v>
      </c>
      <c r="L48" s="93" t="s">
        <v>35</v>
      </c>
      <c r="M48" s="93" t="s">
        <v>35</v>
      </c>
      <c r="N48" s="93" t="s">
        <v>36</v>
      </c>
      <c r="O48" s="132" t="s">
        <v>1019</v>
      </c>
      <c r="P48" s="5" t="s">
        <v>34</v>
      </c>
      <c r="Q48" s="7" t="s">
        <v>122</v>
      </c>
      <c r="R48" s="8" t="str">
        <f>IFERROR(VLOOKUP(INDEX(Validation!$O$11:$R$14, MATCH($Q48,Validation!$M$11:$M$14,0),MATCH($P48,Validation!$O$9:$R$9,0)),Validation!$F$10:$G$25,2,FALSE), "")</f>
        <v>Low</v>
      </c>
      <c r="S48" s="134" t="s">
        <v>1395</v>
      </c>
      <c r="T48" s="8" t="str">
        <f>IFERROR(VLOOKUP(INDEX(Validation!$O$20:$R$23, MATCH($R48,Validation!$M$20:$M$23,0),MATCH(J48,Validation!$O$18:$R$18,0)),v.IPCC.risk,2,FALSE), "")</f>
        <v>Low</v>
      </c>
      <c r="U48" s="8" t="str">
        <f>IFERROR(VLOOKUP(INDEX(Validation!$O$20:$R$23, MATCH($R48,Validation!$M$20:$M$23,0),MATCH(K48,Validation!$O$18:$R$18,0)),v.IPCC.risk,2,FALSE), "")</f>
        <v>Low</v>
      </c>
      <c r="V48" s="8" t="str">
        <f>IFERROR(VLOOKUP(INDEX(Validation!$O$20:$R$23, MATCH($R48,Validation!$M$20:$M$23,0),MATCH(L48,Validation!$O$18:$R$18,0)),v.IPCC.risk,2,FALSE), "")</f>
        <v>Low</v>
      </c>
      <c r="W48" s="8" t="str">
        <f>IFERROR(VLOOKUP(INDEX(Validation!$O$20:$R$23, MATCH($R48,Validation!$M$20:$M$23,0),MATCH(M48,Validation!$O$18:$R$18,0)),v.IPCC.risk,2,FALSE), "")</f>
        <v>Low</v>
      </c>
      <c r="X48" s="8" t="str">
        <f>IFERROR(VLOOKUP(INDEX(Validation!$O$20:$R$23, MATCH($R48,Validation!$M$20:$M$23,0),MATCH(N48,Validation!$O$18:$R$18,0)),v.IPCC.risk,2,FALSE), "")</f>
        <v>Moderate</v>
      </c>
      <c r="Y48" s="8" t="s">
        <v>479</v>
      </c>
      <c r="Z48" s="134" t="s">
        <v>1396</v>
      </c>
      <c r="AA48" s="8" t="s">
        <v>65</v>
      </c>
      <c r="AB48" s="134" t="s">
        <v>1397</v>
      </c>
      <c r="AC48" s="4"/>
    </row>
    <row r="49" spans="1:29" ht="80.099999999999994" customHeight="1" x14ac:dyDescent="0.25">
      <c r="A49" s="108" t="s">
        <v>1483</v>
      </c>
      <c r="B49" s="112" t="s">
        <v>623</v>
      </c>
      <c r="C49" s="110" t="s">
        <v>141</v>
      </c>
      <c r="D49" s="110" t="s">
        <v>48</v>
      </c>
      <c r="E49" s="110"/>
      <c r="F49" s="110" t="s">
        <v>49</v>
      </c>
      <c r="G49" s="109" t="s">
        <v>1484</v>
      </c>
      <c r="H49" s="111" t="s">
        <v>1485</v>
      </c>
      <c r="I49" s="156"/>
      <c r="J49" s="93" t="s">
        <v>34</v>
      </c>
      <c r="K49" s="93" t="s">
        <v>34</v>
      </c>
      <c r="L49" s="93" t="s">
        <v>34</v>
      </c>
      <c r="M49" s="93" t="s">
        <v>34</v>
      </c>
      <c r="N49" s="93" t="s">
        <v>34</v>
      </c>
      <c r="O49" s="132"/>
      <c r="P49" s="5" t="s">
        <v>35</v>
      </c>
      <c r="Q49" s="7" t="s">
        <v>122</v>
      </c>
      <c r="R49" s="8" t="str">
        <f>IFERROR(VLOOKUP(INDEX(Validation!$O$11:$R$14, MATCH($Q49,Validation!$M$11:$M$14,0),MATCH($P49,Validation!$O$9:$R$9,0)),Validation!$F$10:$G$25,2,FALSE), "")</f>
        <v>Moderate</v>
      </c>
      <c r="S49" s="134" t="s">
        <v>1486</v>
      </c>
      <c r="T49" s="8" t="str">
        <f>IFERROR(VLOOKUP(INDEX(Validation!$O$20:$R$23, MATCH($R49,Validation!$M$20:$M$23,0),MATCH(J49,Validation!$O$18:$R$18,0)),v.IPCC.risk,2,FALSE), "")</f>
        <v>Low</v>
      </c>
      <c r="U49" s="8" t="str">
        <f>IFERROR(VLOOKUP(INDEX(Validation!$O$20:$R$23, MATCH($R49,Validation!$M$20:$M$23,0),MATCH(K49,Validation!$O$18:$R$18,0)),v.IPCC.risk,2,FALSE), "")</f>
        <v>Low</v>
      </c>
      <c r="V49" s="8" t="str">
        <f>IFERROR(VLOOKUP(INDEX(Validation!$O$20:$R$23, MATCH($R49,Validation!$M$20:$M$23,0),MATCH(L49,Validation!$O$18:$R$18,0)),v.IPCC.risk,2,FALSE), "")</f>
        <v>Low</v>
      </c>
      <c r="W49" s="8" t="str">
        <f>IFERROR(VLOOKUP(INDEX(Validation!$O$20:$R$23, MATCH($R49,Validation!$M$20:$M$23,0),MATCH(M49,Validation!$O$18:$R$18,0)),v.IPCC.risk,2,FALSE), "")</f>
        <v>Low</v>
      </c>
      <c r="X49" s="8" t="str">
        <f>IFERROR(VLOOKUP(INDEX(Validation!$O$20:$R$23, MATCH($R49,Validation!$M$20:$M$23,0),MATCH(N49,Validation!$O$18:$R$18,0)),v.IPCC.risk,2,FALSE), "")</f>
        <v>Low</v>
      </c>
      <c r="Y49" s="8" t="s">
        <v>84</v>
      </c>
      <c r="Z49" s="134" t="s">
        <v>1100</v>
      </c>
      <c r="AA49" s="8" t="s">
        <v>65</v>
      </c>
      <c r="AB49" s="134" t="s">
        <v>1487</v>
      </c>
      <c r="AC49" s="4"/>
    </row>
    <row r="50" spans="1:29" ht="80.099999999999994" customHeight="1" x14ac:dyDescent="0.25">
      <c r="A50" s="108" t="s">
        <v>1475</v>
      </c>
      <c r="B50" s="112" t="s">
        <v>647</v>
      </c>
      <c r="C50" s="110" t="s">
        <v>58</v>
      </c>
      <c r="D50" s="110" t="s">
        <v>48</v>
      </c>
      <c r="E50" s="110"/>
      <c r="F50" s="110" t="s">
        <v>49</v>
      </c>
      <c r="G50" s="109" t="s">
        <v>1476</v>
      </c>
      <c r="H50" s="111" t="s">
        <v>1477</v>
      </c>
      <c r="I50" s="156" t="s">
        <v>1478</v>
      </c>
      <c r="J50" s="93" t="s">
        <v>34</v>
      </c>
      <c r="K50" s="93" t="s">
        <v>34</v>
      </c>
      <c r="L50" s="93" t="s">
        <v>34</v>
      </c>
      <c r="M50" s="93" t="s">
        <v>34</v>
      </c>
      <c r="N50" s="93" t="s">
        <v>34</v>
      </c>
      <c r="O50" s="132" t="s">
        <v>1479</v>
      </c>
      <c r="P50" s="5" t="s">
        <v>34</v>
      </c>
      <c r="Q50" s="7" t="s">
        <v>34</v>
      </c>
      <c r="R50" s="8" t="str">
        <f>IFERROR(VLOOKUP(INDEX(Validation!$O$11:$R$14, MATCH($Q50,Validation!$M$11:$M$14,0),MATCH($P50,Validation!$O$9:$R$9,0)),Validation!$F$10:$G$25,2,FALSE), "")</f>
        <v>Low</v>
      </c>
      <c r="S50" s="134" t="s">
        <v>1480</v>
      </c>
      <c r="T50" s="8" t="str">
        <f>IFERROR(VLOOKUP(INDEX(Validation!$O$20:$R$23, MATCH($R50,Validation!$M$20:$M$23,0),MATCH(J50,Validation!$O$18:$R$18,0)),v.IPCC.risk,2,FALSE), "")</f>
        <v>Low</v>
      </c>
      <c r="U50" s="8" t="str">
        <f>IFERROR(VLOOKUP(INDEX(Validation!$O$20:$R$23, MATCH($R50,Validation!$M$20:$M$23,0),MATCH(K50,Validation!$O$18:$R$18,0)),v.IPCC.risk,2,FALSE), "")</f>
        <v>Low</v>
      </c>
      <c r="V50" s="8" t="str">
        <f>IFERROR(VLOOKUP(INDEX(Validation!$O$20:$R$23, MATCH($R50,Validation!$M$20:$M$23,0),MATCH(L50,Validation!$O$18:$R$18,0)),v.IPCC.risk,2,FALSE), "")</f>
        <v>Low</v>
      </c>
      <c r="W50" s="8" t="str">
        <f>IFERROR(VLOOKUP(INDEX(Validation!$O$20:$R$23, MATCH($R50,Validation!$M$20:$M$23,0),MATCH(M50,Validation!$O$18:$R$18,0)),v.IPCC.risk,2,FALSE), "")</f>
        <v>Low</v>
      </c>
      <c r="X50" s="8" t="str">
        <f>IFERROR(VLOOKUP(INDEX(Validation!$O$20:$R$23, MATCH($R50,Validation!$M$20:$M$23,0),MATCH(N50,Validation!$O$18:$R$18,0)),v.IPCC.risk,2,FALSE), "")</f>
        <v>Low</v>
      </c>
      <c r="Y50" s="8" t="s">
        <v>84</v>
      </c>
      <c r="Z50" s="134" t="s">
        <v>1481</v>
      </c>
      <c r="AA50" s="8" t="s">
        <v>65</v>
      </c>
      <c r="AB50" s="134" t="s">
        <v>1482</v>
      </c>
      <c r="AC50" s="4"/>
    </row>
    <row r="51" spans="1:29" ht="80.099999999999994" customHeight="1" x14ac:dyDescent="0.25">
      <c r="A51" s="108" t="s">
        <v>1492</v>
      </c>
      <c r="B51" s="113" t="s">
        <v>268</v>
      </c>
      <c r="C51" s="110" t="s">
        <v>58</v>
      </c>
      <c r="D51" s="110" t="s">
        <v>48</v>
      </c>
      <c r="E51" s="110" t="s">
        <v>1493</v>
      </c>
      <c r="F51" s="110" t="s">
        <v>49</v>
      </c>
      <c r="G51" s="109" t="s">
        <v>1494</v>
      </c>
      <c r="H51" s="111" t="s">
        <v>1495</v>
      </c>
      <c r="I51" s="156"/>
      <c r="J51" s="93" t="s">
        <v>35</v>
      </c>
      <c r="K51" s="93" t="s">
        <v>35</v>
      </c>
      <c r="L51" s="93" t="s">
        <v>35</v>
      </c>
      <c r="M51" s="93" t="s">
        <v>34</v>
      </c>
      <c r="N51" s="93" t="s">
        <v>34</v>
      </c>
      <c r="O51" s="132" t="s">
        <v>1496</v>
      </c>
      <c r="P51" s="5" t="s">
        <v>35</v>
      </c>
      <c r="Q51" s="7" t="s">
        <v>39</v>
      </c>
      <c r="R51" s="8" t="str">
        <f>IFERROR(VLOOKUP(INDEX(Validation!$O$11:$R$14, MATCH($Q51,Validation!$M$11:$M$14,0),MATCH($P51,Validation!$O$9:$R$9,0)),Validation!$F$10:$G$25,2,FALSE), "")</f>
        <v>High</v>
      </c>
      <c r="S51" s="134" t="s">
        <v>1497</v>
      </c>
      <c r="T51" s="8" t="str">
        <f>IFERROR(VLOOKUP(INDEX(Validation!$O$20:$R$23, MATCH($R51,Validation!$M$20:$M$23,0),MATCH(J51,Validation!$O$18:$R$18,0)),v.IPCC.risk,2,FALSE), "")</f>
        <v>Moderate</v>
      </c>
      <c r="U51" s="8" t="str">
        <f>IFERROR(VLOOKUP(INDEX(Validation!$O$20:$R$23, MATCH($R51,Validation!$M$20:$M$23,0),MATCH(K51,Validation!$O$18:$R$18,0)),v.IPCC.risk,2,FALSE), "")</f>
        <v>Moderate</v>
      </c>
      <c r="V51" s="8" t="str">
        <f>IFERROR(VLOOKUP(INDEX(Validation!$O$20:$R$23, MATCH($R51,Validation!$M$20:$M$23,0),MATCH(L51,Validation!$O$18:$R$18,0)),v.IPCC.risk,2,FALSE), "")</f>
        <v>Moderate</v>
      </c>
      <c r="W51" s="8" t="str">
        <f>IFERROR(VLOOKUP(INDEX(Validation!$O$20:$R$23, MATCH($R51,Validation!$M$20:$M$23,0),MATCH(M51,Validation!$O$18:$R$18,0)),v.IPCC.risk,2,FALSE), "")</f>
        <v>Low</v>
      </c>
      <c r="X51" s="8" t="str">
        <f>IFERROR(VLOOKUP(INDEX(Validation!$O$20:$R$23, MATCH($R51,Validation!$M$20:$M$23,0),MATCH(N51,Validation!$O$18:$R$18,0)),v.IPCC.risk,2,FALSE), "")</f>
        <v>Low</v>
      </c>
      <c r="Y51" s="8" t="s">
        <v>35</v>
      </c>
      <c r="Z51" s="155" t="s">
        <v>1498</v>
      </c>
      <c r="AA51" s="8" t="s">
        <v>43</v>
      </c>
      <c r="AB51" s="134" t="s">
        <v>1499</v>
      </c>
      <c r="AC51" s="4"/>
    </row>
    <row r="52" spans="1:29" ht="80.099999999999994" customHeight="1" x14ac:dyDescent="0.25">
      <c r="A52" s="108" t="s">
        <v>1500</v>
      </c>
      <c r="B52" s="113" t="s">
        <v>268</v>
      </c>
      <c r="C52" s="110" t="s">
        <v>425</v>
      </c>
      <c r="D52" s="110" t="s">
        <v>48</v>
      </c>
      <c r="E52" s="110"/>
      <c r="F52" s="110" t="s">
        <v>49</v>
      </c>
      <c r="G52" s="109" t="s">
        <v>1501</v>
      </c>
      <c r="H52" s="111" t="s">
        <v>1502</v>
      </c>
      <c r="I52" s="156"/>
      <c r="J52" s="93" t="s">
        <v>34</v>
      </c>
      <c r="K52" s="93" t="s">
        <v>35</v>
      </c>
      <c r="L52" s="93" t="s">
        <v>35</v>
      </c>
      <c r="M52" s="93" t="s">
        <v>34</v>
      </c>
      <c r="N52" s="93" t="s">
        <v>34</v>
      </c>
      <c r="O52" s="132" t="s">
        <v>1503</v>
      </c>
      <c r="P52" s="5" t="s">
        <v>35</v>
      </c>
      <c r="Q52" s="7" t="s">
        <v>34</v>
      </c>
      <c r="R52" s="8" t="str">
        <f>IFERROR(VLOOKUP(INDEX(Validation!$O$11:$R$14, MATCH($Q52,Validation!$M$11:$M$14,0),MATCH($P52,Validation!$O$9:$R$9,0)),Validation!$F$10:$G$25,2,FALSE), "")</f>
        <v>Moderate</v>
      </c>
      <c r="S52" s="134" t="s">
        <v>1504</v>
      </c>
      <c r="T52" s="8" t="str">
        <f>IFERROR(VLOOKUP(INDEX(Validation!$O$20:$R$23, MATCH($R52,Validation!$M$20:$M$23,0),MATCH(J52,Validation!$O$18:$R$18,0)),v.IPCC.risk,2,FALSE), "")</f>
        <v>Low</v>
      </c>
      <c r="U52" s="8" t="str">
        <f>IFERROR(VLOOKUP(INDEX(Validation!$O$20:$R$23, MATCH($R52,Validation!$M$20:$M$23,0),MATCH(K52,Validation!$O$18:$R$18,0)),v.IPCC.risk,2,FALSE), "")</f>
        <v>Moderate</v>
      </c>
      <c r="V52" s="8" t="str">
        <f>IFERROR(VLOOKUP(INDEX(Validation!$O$20:$R$23, MATCH($R52,Validation!$M$20:$M$23,0),MATCH(L52,Validation!$O$18:$R$18,0)),v.IPCC.risk,2,FALSE), "")</f>
        <v>Moderate</v>
      </c>
      <c r="W52" s="8" t="str">
        <f>IFERROR(VLOOKUP(INDEX(Validation!$O$20:$R$23, MATCH($R52,Validation!$M$20:$M$23,0),MATCH(M52,Validation!$O$18:$R$18,0)),v.IPCC.risk,2,FALSE), "")</f>
        <v>Low</v>
      </c>
      <c r="X52" s="8" t="str">
        <f>IFERROR(VLOOKUP(INDEX(Validation!$O$20:$R$23, MATCH($R52,Validation!$M$20:$M$23,0),MATCH(N52,Validation!$O$18:$R$18,0)),v.IPCC.risk,2,FALSE), "")</f>
        <v>Low</v>
      </c>
      <c r="Y52" s="8" t="s">
        <v>35</v>
      </c>
      <c r="Z52" s="134" t="s">
        <v>1505</v>
      </c>
      <c r="AA52" s="8" t="s">
        <v>43</v>
      </c>
      <c r="AB52" s="134" t="s">
        <v>1506</v>
      </c>
      <c r="AC52" s="4"/>
    </row>
    <row r="53" spans="1:29" ht="80.099999999999994" customHeight="1" x14ac:dyDescent="0.25">
      <c r="A53" s="108" t="s">
        <v>1539</v>
      </c>
      <c r="B53" s="109" t="s">
        <v>350</v>
      </c>
      <c r="C53" s="110" t="s">
        <v>141</v>
      </c>
      <c r="D53" s="110" t="s">
        <v>48</v>
      </c>
      <c r="E53" s="110"/>
      <c r="F53" s="110" t="s">
        <v>49</v>
      </c>
      <c r="G53" s="109" t="s">
        <v>1540</v>
      </c>
      <c r="H53" s="111" t="s">
        <v>1541</v>
      </c>
      <c r="I53" s="156" t="s">
        <v>1542</v>
      </c>
      <c r="J53" s="93" t="s">
        <v>34</v>
      </c>
      <c r="K53" s="93" t="s">
        <v>34</v>
      </c>
      <c r="L53" s="93" t="s">
        <v>35</v>
      </c>
      <c r="M53" s="93" t="s">
        <v>34</v>
      </c>
      <c r="N53" s="93" t="s">
        <v>35</v>
      </c>
      <c r="O53" s="132" t="s">
        <v>1543</v>
      </c>
      <c r="P53" s="5" t="s">
        <v>34</v>
      </c>
      <c r="Q53" s="7" t="s">
        <v>36</v>
      </c>
      <c r="R53" s="136" t="str">
        <f>IFERROR(VLOOKUP(INDEX(Validation!$O$11:$R$14, MATCH($Q53,Validation!$M$11:$M$14,0),MATCH($P53,Validation!$O$9:$R$9,0)),Validation!$F$10:$G$25,2,FALSE), "")</f>
        <v>Low</v>
      </c>
      <c r="S53" s="134" t="s">
        <v>1544</v>
      </c>
      <c r="T53" s="8" t="str">
        <f>IFERROR(VLOOKUP(INDEX(Validation!$O$20:$R$23, MATCH($R53,Validation!$M$20:$M$23,0),MATCH(J53,Validation!$O$18:$R$18,0)),v.IPCC.risk,2,FALSE), "")</f>
        <v>Low</v>
      </c>
      <c r="U53" s="8" t="str">
        <f>IFERROR(VLOOKUP(INDEX(Validation!$O$20:$R$23, MATCH($R53,Validation!$M$20:$M$23,0),MATCH(K53,Validation!$O$18:$R$18,0)),v.IPCC.risk,2,FALSE), "")</f>
        <v>Low</v>
      </c>
      <c r="V53" s="8" t="str">
        <f>IFERROR(VLOOKUP(INDEX(Validation!$O$20:$R$23, MATCH($R53,Validation!$M$20:$M$23,0),MATCH(L53,Validation!$O$18:$R$18,0)),v.IPCC.risk,2,FALSE), "")</f>
        <v>Low</v>
      </c>
      <c r="W53" s="8" t="str">
        <f>IFERROR(VLOOKUP(INDEX(Validation!$O$20:$R$23, MATCH($R53,Validation!$M$20:$M$23,0),MATCH(M53,Validation!$O$18:$R$18,0)),v.IPCC.risk,2,FALSE), "")</f>
        <v>Low</v>
      </c>
      <c r="X53" s="8" t="str">
        <f>IFERROR(VLOOKUP(INDEX(Validation!$O$20:$R$23, MATCH($R53,Validation!$M$20:$M$23,0),MATCH(N53,Validation!$O$18:$R$18,0)),v.IPCC.risk,2,FALSE), "")</f>
        <v>Low</v>
      </c>
      <c r="Y53" s="8" t="s">
        <v>35</v>
      </c>
      <c r="Z53" s="134" t="s">
        <v>1545</v>
      </c>
      <c r="AA53" s="8" t="s">
        <v>65</v>
      </c>
      <c r="AB53" s="134" t="s">
        <v>1546</v>
      </c>
      <c r="AC53" s="4"/>
    </row>
    <row r="54" spans="1:29" ht="80.099999999999994" customHeight="1" x14ac:dyDescent="0.25">
      <c r="A54" s="108" t="s">
        <v>1514</v>
      </c>
      <c r="B54" s="113" t="s">
        <v>491</v>
      </c>
      <c r="C54" s="110" t="s">
        <v>141</v>
      </c>
      <c r="D54" s="110" t="s">
        <v>48</v>
      </c>
      <c r="E54" s="110"/>
      <c r="F54" s="110" t="s">
        <v>49</v>
      </c>
      <c r="G54" s="109" t="s">
        <v>1515</v>
      </c>
      <c r="H54" s="111" t="s">
        <v>1516</v>
      </c>
      <c r="I54" s="156"/>
      <c r="J54" s="93" t="s">
        <v>34</v>
      </c>
      <c r="K54" s="93" t="s">
        <v>34</v>
      </c>
      <c r="L54" s="93" t="s">
        <v>34</v>
      </c>
      <c r="M54" s="93" t="s">
        <v>34</v>
      </c>
      <c r="N54" s="93" t="s">
        <v>35</v>
      </c>
      <c r="O54" s="132" t="s">
        <v>1517</v>
      </c>
      <c r="P54" s="5" t="s">
        <v>34</v>
      </c>
      <c r="Q54" s="7" t="s">
        <v>122</v>
      </c>
      <c r="R54" s="136" t="str">
        <f>IFERROR(VLOOKUP(INDEX(Validation!$O$11:$R$14, MATCH($Q54,Validation!$M$11:$M$14,0),MATCH($P54,Validation!$O$9:$R$9,0)),Validation!$F$10:$G$25,2,FALSE), "")</f>
        <v>Low</v>
      </c>
      <c r="S54" s="134" t="s">
        <v>1518</v>
      </c>
      <c r="T54" s="8" t="str">
        <f>IFERROR(VLOOKUP(INDEX(Validation!$O$20:$R$23, MATCH($R54,Validation!$M$20:$M$23,0),MATCH(J54,Validation!$O$18:$R$18,0)),v.IPCC.risk,2,FALSE), "")</f>
        <v>Low</v>
      </c>
      <c r="U54" s="8" t="str">
        <f>IFERROR(VLOOKUP(INDEX(Validation!$O$20:$R$23, MATCH($R54,Validation!$M$20:$M$23,0),MATCH(K54,Validation!$O$18:$R$18,0)),v.IPCC.risk,2,FALSE), "")</f>
        <v>Low</v>
      </c>
      <c r="V54" s="8" t="str">
        <f>IFERROR(VLOOKUP(INDEX(Validation!$O$20:$R$23, MATCH($R54,Validation!$M$20:$M$23,0),MATCH(L54,Validation!$O$18:$R$18,0)),v.IPCC.risk,2,FALSE), "")</f>
        <v>Low</v>
      </c>
      <c r="W54" s="8" t="str">
        <f>IFERROR(VLOOKUP(INDEX(Validation!$O$20:$R$23, MATCH($R54,Validation!$M$20:$M$23,0),MATCH(M54,Validation!$O$18:$R$18,0)),v.IPCC.risk,2,FALSE), "")</f>
        <v>Low</v>
      </c>
      <c r="X54" s="8" t="str">
        <f>IFERROR(VLOOKUP(INDEX(Validation!$O$20:$R$23, MATCH($R54,Validation!$M$20:$M$23,0),MATCH(N54,Validation!$O$18:$R$18,0)),v.IPCC.risk,2,FALSE), "")</f>
        <v>Low</v>
      </c>
      <c r="Y54" s="8" t="s">
        <v>35</v>
      </c>
      <c r="Z54" s="134" t="s">
        <v>1519</v>
      </c>
      <c r="AA54" s="8" t="s">
        <v>65</v>
      </c>
      <c r="AB54" s="134" t="s">
        <v>1520</v>
      </c>
      <c r="AC54" s="4"/>
    </row>
    <row r="55" spans="1:29" ht="80.099999999999994" customHeight="1" x14ac:dyDescent="0.25">
      <c r="A55" s="108" t="s">
        <v>1507</v>
      </c>
      <c r="B55" s="112" t="s">
        <v>647</v>
      </c>
      <c r="C55" s="110" t="s">
        <v>141</v>
      </c>
      <c r="D55" s="110" t="s">
        <v>48</v>
      </c>
      <c r="E55" s="110"/>
      <c r="F55" s="110" t="s">
        <v>49</v>
      </c>
      <c r="G55" s="109" t="s">
        <v>1508</v>
      </c>
      <c r="H55" s="111" t="s">
        <v>1509</v>
      </c>
      <c r="I55" s="156"/>
      <c r="J55" s="93" t="s">
        <v>34</v>
      </c>
      <c r="K55" s="93" t="s">
        <v>34</v>
      </c>
      <c r="L55" s="93" t="s">
        <v>35</v>
      </c>
      <c r="M55" s="93" t="s">
        <v>35</v>
      </c>
      <c r="N55" s="93" t="s">
        <v>35</v>
      </c>
      <c r="O55" s="132" t="s">
        <v>1510</v>
      </c>
      <c r="P55" s="5" t="s">
        <v>34</v>
      </c>
      <c r="Q55" s="7" t="s">
        <v>36</v>
      </c>
      <c r="R55" s="8" t="str">
        <f>IFERROR(VLOOKUP(INDEX(Validation!$O$11:$R$14, MATCH($Q55,Validation!$M$11:$M$14,0),MATCH($P55,Validation!$O$9:$R$9,0)),Validation!$F$10:$G$25,2,FALSE), "")</f>
        <v>Low</v>
      </c>
      <c r="S55" s="134" t="s">
        <v>1511</v>
      </c>
      <c r="T55" s="8" t="str">
        <f>IFERROR(VLOOKUP(INDEX(Validation!$O$20:$R$23, MATCH($R55,Validation!$M$20:$M$23,0),MATCH(J55,Validation!$O$18:$R$18,0)),v.IPCC.risk,2,FALSE), "")</f>
        <v>Low</v>
      </c>
      <c r="U55" s="8" t="str">
        <f>IFERROR(VLOOKUP(INDEX(Validation!$O$20:$R$23, MATCH($R55,Validation!$M$20:$M$23,0),MATCH(K55,Validation!$O$18:$R$18,0)),v.IPCC.risk,2,FALSE), "")</f>
        <v>Low</v>
      </c>
      <c r="V55" s="8" t="str">
        <f>IFERROR(VLOOKUP(INDEX(Validation!$O$20:$R$23, MATCH($R55,Validation!$M$20:$M$23,0),MATCH(L55,Validation!$O$18:$R$18,0)),v.IPCC.risk,2,FALSE), "")</f>
        <v>Low</v>
      </c>
      <c r="W55" s="8" t="str">
        <f>IFERROR(VLOOKUP(INDEX(Validation!$O$20:$R$23, MATCH($R55,Validation!$M$20:$M$23,0),MATCH(M55,Validation!$O$18:$R$18,0)),v.IPCC.risk,2,FALSE), "")</f>
        <v>Low</v>
      </c>
      <c r="X55" s="8" t="str">
        <f>IFERROR(VLOOKUP(INDEX(Validation!$O$20:$R$23, MATCH($R55,Validation!$M$20:$M$23,0),MATCH(N55,Validation!$O$18:$R$18,0)),v.IPCC.risk,2,FALSE), "")</f>
        <v>Low</v>
      </c>
      <c r="Y55" s="8" t="s">
        <v>35</v>
      </c>
      <c r="Z55" s="134" t="s">
        <v>1512</v>
      </c>
      <c r="AA55" s="8" t="s">
        <v>65</v>
      </c>
      <c r="AB55" s="134" t="s">
        <v>1513</v>
      </c>
      <c r="AC55" s="4"/>
    </row>
    <row r="56" spans="1:29" ht="80.099999999999994" customHeight="1" x14ac:dyDescent="0.25">
      <c r="A56" s="108" t="s">
        <v>1547</v>
      </c>
      <c r="B56" s="112" t="s">
        <v>497</v>
      </c>
      <c r="C56" s="110" t="s">
        <v>141</v>
      </c>
      <c r="D56" s="110" t="s">
        <v>48</v>
      </c>
      <c r="E56" s="110"/>
      <c r="F56" s="110" t="s">
        <v>49</v>
      </c>
      <c r="G56" s="109" t="s">
        <v>1548</v>
      </c>
      <c r="H56" s="111" t="s">
        <v>1549</v>
      </c>
      <c r="I56" s="156" t="s">
        <v>1550</v>
      </c>
      <c r="J56" s="93" t="s">
        <v>34</v>
      </c>
      <c r="K56" s="93" t="s">
        <v>34</v>
      </c>
      <c r="L56" s="93" t="s">
        <v>34</v>
      </c>
      <c r="M56" s="93" t="s">
        <v>34</v>
      </c>
      <c r="N56" s="93" t="s">
        <v>34</v>
      </c>
      <c r="O56" s="132" t="s">
        <v>1551</v>
      </c>
      <c r="P56" s="5" t="s">
        <v>35</v>
      </c>
      <c r="Q56" s="7" t="s">
        <v>34</v>
      </c>
      <c r="R56" s="8" t="str">
        <f>IFERROR(VLOOKUP(INDEX(Validation!$O$11:$R$14, MATCH($Q56,Validation!$M$11:$M$14,0),MATCH($P56,Validation!$O$9:$R$9,0)),Validation!$F$10:$G$25,2,FALSE), "")</f>
        <v>Moderate</v>
      </c>
      <c r="S56" s="134" t="s">
        <v>1552</v>
      </c>
      <c r="T56" s="8" t="str">
        <f>IFERROR(VLOOKUP(INDEX(Validation!$O$20:$R$23, MATCH($R56,Validation!$M$20:$M$23,0),MATCH(J56,Validation!$O$18:$R$18,0)),v.IPCC.risk,2,FALSE), "")</f>
        <v>Low</v>
      </c>
      <c r="U56" s="8" t="str">
        <f>IFERROR(VLOOKUP(INDEX(Validation!$O$20:$R$23, MATCH($R56,Validation!$M$20:$M$23,0),MATCH(K56,Validation!$O$18:$R$18,0)),v.IPCC.risk,2,FALSE), "")</f>
        <v>Low</v>
      </c>
      <c r="V56" s="8" t="str">
        <f>IFERROR(VLOOKUP(INDEX(Validation!$O$20:$R$23, MATCH($R56,Validation!$M$20:$M$23,0),MATCH(L56,Validation!$O$18:$R$18,0)),v.IPCC.risk,2,FALSE), "")</f>
        <v>Low</v>
      </c>
      <c r="W56" s="8" t="str">
        <f>IFERROR(VLOOKUP(INDEX(Validation!$O$20:$R$23, MATCH($R56,Validation!$M$20:$M$23,0),MATCH(M56,Validation!$O$18:$R$18,0)),v.IPCC.risk,2,FALSE), "")</f>
        <v>Low</v>
      </c>
      <c r="X56" s="8" t="str">
        <f>IFERROR(VLOOKUP(INDEX(Validation!$O$20:$R$23, MATCH($R56,Validation!$M$20:$M$23,0),MATCH(N56,Validation!$O$18:$R$18,0)),v.IPCC.risk,2,FALSE), "")</f>
        <v>Low</v>
      </c>
      <c r="Y56" s="8" t="s">
        <v>35</v>
      </c>
      <c r="Z56" s="134" t="s">
        <v>1553</v>
      </c>
      <c r="AA56" s="8" t="s">
        <v>65</v>
      </c>
      <c r="AB56" s="134" t="s">
        <v>1554</v>
      </c>
      <c r="AC56" s="4"/>
    </row>
    <row r="57" spans="1:29" ht="80.099999999999994" customHeight="1" x14ac:dyDescent="0.25">
      <c r="A57" s="108" t="s">
        <v>1566</v>
      </c>
      <c r="B57" s="113" t="s">
        <v>491</v>
      </c>
      <c r="C57" s="110" t="s">
        <v>47</v>
      </c>
      <c r="D57" s="110" t="s">
        <v>48</v>
      </c>
      <c r="E57" s="110"/>
      <c r="F57" s="110" t="s">
        <v>49</v>
      </c>
      <c r="G57" s="109" t="s">
        <v>1567</v>
      </c>
      <c r="H57" s="111" t="s">
        <v>1568</v>
      </c>
      <c r="I57" s="156"/>
      <c r="J57" s="93" t="s">
        <v>34</v>
      </c>
      <c r="K57" s="93" t="s">
        <v>34</v>
      </c>
      <c r="L57" s="93" t="s">
        <v>35</v>
      </c>
      <c r="M57" s="93" t="s">
        <v>35</v>
      </c>
      <c r="N57" s="93" t="s">
        <v>35</v>
      </c>
      <c r="O57" s="132" t="s">
        <v>1569</v>
      </c>
      <c r="P57" s="5" t="s">
        <v>35</v>
      </c>
      <c r="Q57" s="7" t="s">
        <v>36</v>
      </c>
      <c r="R57" s="8" t="str">
        <f>IFERROR(VLOOKUP(INDEX(Validation!$O$11:$R$14, MATCH($Q57,Validation!$M$11:$M$14,0),MATCH($P57,Validation!$O$9:$R$9,0)),Validation!$F$10:$G$25,2,FALSE), "")</f>
        <v>Low</v>
      </c>
      <c r="S57" s="134" t="s">
        <v>1570</v>
      </c>
      <c r="T57" s="8" t="str">
        <f>IFERROR(VLOOKUP(INDEX(Validation!$O$20:$R$23, MATCH($R57,Validation!$M$20:$M$23,0),MATCH(J57,Validation!$O$18:$R$18,0)),v.IPCC.risk,2,FALSE), "")</f>
        <v>Low</v>
      </c>
      <c r="U57" s="8" t="str">
        <f>IFERROR(VLOOKUP(INDEX(Validation!$O$20:$R$23, MATCH($R57,Validation!$M$20:$M$23,0),MATCH(K57,Validation!$O$18:$R$18,0)),v.IPCC.risk,2,FALSE), "")</f>
        <v>Low</v>
      </c>
      <c r="V57" s="8" t="str">
        <f>IFERROR(VLOOKUP(INDEX(Validation!$O$20:$R$23, MATCH($R57,Validation!$M$20:$M$23,0),MATCH(L57,Validation!$O$18:$R$18,0)),v.IPCC.risk,2,FALSE), "")</f>
        <v>Low</v>
      </c>
      <c r="W57" s="8" t="str">
        <f>IFERROR(VLOOKUP(INDEX(Validation!$O$20:$R$23, MATCH($R57,Validation!$M$20:$M$23,0),MATCH(M57,Validation!$O$18:$R$18,0)),v.IPCC.risk,2,FALSE), "")</f>
        <v>Low</v>
      </c>
      <c r="X57" s="8" t="str">
        <f>IFERROR(VLOOKUP(INDEX(Validation!$O$20:$R$23, MATCH($R57,Validation!$M$20:$M$23,0),MATCH(N57,Validation!$O$18:$R$18,0)),v.IPCC.risk,2,FALSE), "")</f>
        <v>Low</v>
      </c>
      <c r="Y57" s="8" t="s">
        <v>35</v>
      </c>
      <c r="Z57" s="134" t="s">
        <v>1571</v>
      </c>
      <c r="AA57" s="8" t="s">
        <v>43</v>
      </c>
      <c r="AB57" s="134" t="s">
        <v>1572</v>
      </c>
      <c r="AC57" s="4"/>
    </row>
    <row r="58" spans="1:29" ht="80.099999999999994" customHeight="1" x14ac:dyDescent="0.25">
      <c r="A58" s="108" t="s">
        <v>1555</v>
      </c>
      <c r="B58" s="327" t="s">
        <v>340</v>
      </c>
      <c r="C58" s="110" t="s">
        <v>425</v>
      </c>
      <c r="D58" s="110" t="s">
        <v>48</v>
      </c>
      <c r="E58" s="110"/>
      <c r="F58" s="110" t="s">
        <v>49</v>
      </c>
      <c r="G58" s="109" t="s">
        <v>1556</v>
      </c>
      <c r="H58" s="111" t="s">
        <v>1557</v>
      </c>
      <c r="I58" s="156"/>
      <c r="J58" s="93" t="s">
        <v>34</v>
      </c>
      <c r="K58" s="93" t="s">
        <v>34</v>
      </c>
      <c r="L58" s="93" t="s">
        <v>34</v>
      </c>
      <c r="M58" s="93" t="s">
        <v>34</v>
      </c>
      <c r="N58" s="93" t="s">
        <v>34</v>
      </c>
      <c r="O58" s="132" t="s">
        <v>1558</v>
      </c>
      <c r="P58" s="5" t="s">
        <v>35</v>
      </c>
      <c r="Q58" s="7" t="s">
        <v>34</v>
      </c>
      <c r="R58" s="8" t="str">
        <f>IFERROR(VLOOKUP(INDEX(Validation!$O$11:$R$14, MATCH($Q58,Validation!$M$11:$M$14,0),MATCH($P58,Validation!$O$9:$R$9,0)),Validation!$F$10:$G$25,2,FALSE), "")</f>
        <v>Moderate</v>
      </c>
      <c r="S58" s="134" t="s">
        <v>1559</v>
      </c>
      <c r="T58" s="8" t="str">
        <f>IFERROR(VLOOKUP(INDEX(Validation!$O$20:$R$23, MATCH($R58,Validation!$M$20:$M$23,0),MATCH(J58,Validation!$O$18:$R$18,0)),v.IPCC.risk,2,FALSE), "")</f>
        <v>Low</v>
      </c>
      <c r="U58" s="8" t="str">
        <f>IFERROR(VLOOKUP(INDEX(Validation!$O$20:$R$23, MATCH($R58,Validation!$M$20:$M$23,0),MATCH(K58,Validation!$O$18:$R$18,0)),v.IPCC.risk,2,FALSE), "")</f>
        <v>Low</v>
      </c>
      <c r="V58" s="8" t="str">
        <f>IFERROR(VLOOKUP(INDEX(Validation!$O$20:$R$23, MATCH($R58,Validation!$M$20:$M$23,0),MATCH(L58,Validation!$O$18:$R$18,0)),v.IPCC.risk,2,FALSE), "")</f>
        <v>Low</v>
      </c>
      <c r="W58" s="8" t="str">
        <f>IFERROR(VLOOKUP(INDEX(Validation!$O$20:$R$23, MATCH($R58,Validation!$M$20:$M$23,0),MATCH(M58,Validation!$O$18:$R$18,0)),v.IPCC.risk,2,FALSE), "")</f>
        <v>Low</v>
      </c>
      <c r="X58" s="8" t="str">
        <f>IFERROR(VLOOKUP(INDEX(Validation!$O$20:$R$23, MATCH($R58,Validation!$M$20:$M$23,0),MATCH(N58,Validation!$O$18:$R$18,0)),v.IPCC.risk,2,FALSE), "")</f>
        <v>Low</v>
      </c>
      <c r="Y58" s="8" t="s">
        <v>35</v>
      </c>
      <c r="Z58" s="134" t="s">
        <v>1560</v>
      </c>
      <c r="AA58" s="8" t="s">
        <v>65</v>
      </c>
      <c r="AB58" s="134"/>
      <c r="AC58" s="4"/>
    </row>
    <row r="59" spans="1:29" ht="80.099999999999994" customHeight="1" x14ac:dyDescent="0.25">
      <c r="A59" s="108" t="s">
        <v>1685</v>
      </c>
      <c r="B59" s="109" t="s">
        <v>174</v>
      </c>
      <c r="C59" s="110" t="s">
        <v>141</v>
      </c>
      <c r="D59" s="110" t="s">
        <v>48</v>
      </c>
      <c r="E59" s="110"/>
      <c r="F59" s="110" t="s">
        <v>31</v>
      </c>
      <c r="G59" s="109" t="s">
        <v>1686</v>
      </c>
      <c r="H59" s="111" t="s">
        <v>1687</v>
      </c>
      <c r="I59" s="156" t="s">
        <v>1688</v>
      </c>
      <c r="J59" s="93" t="s">
        <v>34</v>
      </c>
      <c r="K59" s="93" t="s">
        <v>34</v>
      </c>
      <c r="L59" s="93" t="s">
        <v>34</v>
      </c>
      <c r="M59" s="93" t="s">
        <v>34</v>
      </c>
      <c r="N59" s="93" t="s">
        <v>34</v>
      </c>
      <c r="O59" s="132" t="s">
        <v>1689</v>
      </c>
      <c r="P59" s="5" t="s">
        <v>34</v>
      </c>
      <c r="Q59" s="7" t="s">
        <v>122</v>
      </c>
      <c r="R59" s="136" t="str">
        <f>IFERROR(VLOOKUP(INDEX(Validation!$O$11:$R$14, MATCH($Q59,Validation!$M$11:$M$14,0),MATCH($P59,Validation!$O$9:$R$9,0)),Validation!$F$10:$G$25,2,FALSE), "")</f>
        <v>Low</v>
      </c>
      <c r="S59" s="134" t="s">
        <v>1544</v>
      </c>
      <c r="T59" s="8" t="str">
        <f>IFERROR(VLOOKUP(INDEX(Validation!$O$20:$R$23, MATCH($R59,Validation!$M$20:$M$23,0),MATCH(J59,Validation!$O$18:$R$18,0)),v.IPCC.risk,2,FALSE), "")</f>
        <v>Low</v>
      </c>
      <c r="U59" s="8" t="str">
        <f>IFERROR(VLOOKUP(INDEX(Validation!$O$20:$R$23, MATCH($R59,Validation!$M$20:$M$23,0),MATCH(K59,Validation!$O$18:$R$18,0)),v.IPCC.risk,2,FALSE), "")</f>
        <v>Low</v>
      </c>
      <c r="V59" s="8" t="str">
        <f>IFERROR(VLOOKUP(INDEX(Validation!$O$20:$R$23, MATCH($R59,Validation!$M$20:$M$23,0),MATCH(L59,Validation!$O$18:$R$18,0)),v.IPCC.risk,2,FALSE), "")</f>
        <v>Low</v>
      </c>
      <c r="W59" s="8" t="str">
        <f>IFERROR(VLOOKUP(INDEX(Validation!$O$20:$R$23, MATCH($R59,Validation!$M$20:$M$23,0),MATCH(M59,Validation!$O$18:$R$18,0)),v.IPCC.risk,2,FALSE), "")</f>
        <v>Low</v>
      </c>
      <c r="X59" s="8" t="str">
        <f>IFERROR(VLOOKUP(INDEX(Validation!$O$20:$R$23, MATCH($R59,Validation!$M$20:$M$23,0),MATCH(N59,Validation!$O$18:$R$18,0)),v.IPCC.risk,2,FALSE), "")</f>
        <v>Low</v>
      </c>
      <c r="Y59" s="8" t="s">
        <v>479</v>
      </c>
      <c r="Z59" s="134" t="s">
        <v>1690</v>
      </c>
      <c r="AA59" s="8" t="s">
        <v>65</v>
      </c>
      <c r="AB59" s="134" t="s">
        <v>1691</v>
      </c>
      <c r="AC59" s="4"/>
    </row>
    <row r="60" spans="1:29" ht="80.099999999999994" customHeight="1" x14ac:dyDescent="0.25">
      <c r="A60" s="108" t="s">
        <v>1648</v>
      </c>
      <c r="B60" s="109" t="s">
        <v>27</v>
      </c>
      <c r="C60" s="110" t="s">
        <v>141</v>
      </c>
      <c r="D60" s="110" t="s">
        <v>48</v>
      </c>
      <c r="E60" s="110"/>
      <c r="F60" s="110" t="s">
        <v>49</v>
      </c>
      <c r="G60" s="109" t="s">
        <v>1649</v>
      </c>
      <c r="H60" s="111" t="s">
        <v>1650</v>
      </c>
      <c r="I60" s="156" t="s">
        <v>1651</v>
      </c>
      <c r="J60" s="93" t="s">
        <v>34</v>
      </c>
      <c r="K60" s="93" t="s">
        <v>34</v>
      </c>
      <c r="L60" s="93" t="s">
        <v>35</v>
      </c>
      <c r="M60" s="93" t="s">
        <v>34</v>
      </c>
      <c r="N60" s="93" t="s">
        <v>35</v>
      </c>
      <c r="O60" s="132" t="s">
        <v>1652</v>
      </c>
      <c r="P60" s="5" t="s">
        <v>35</v>
      </c>
      <c r="Q60" s="7" t="s">
        <v>36</v>
      </c>
      <c r="R60" s="136" t="str">
        <f>IFERROR(VLOOKUP(INDEX(Validation!$O$11:$R$14, MATCH($Q60,Validation!$M$11:$M$14,0),MATCH($P60,Validation!$O$9:$R$9,0)),Validation!$F$10:$G$25,2,FALSE), "")</f>
        <v>Low</v>
      </c>
      <c r="S60" s="134" t="s">
        <v>1653</v>
      </c>
      <c r="T60" s="8" t="str">
        <f>IFERROR(VLOOKUP(INDEX(Validation!$O$20:$R$23, MATCH($R60,Validation!$M$20:$M$23,0),MATCH(J60,Validation!$O$18:$R$18,0)),v.IPCC.risk,2,FALSE), "")</f>
        <v>Low</v>
      </c>
      <c r="U60" s="8" t="str">
        <f>IFERROR(VLOOKUP(INDEX(Validation!$O$20:$R$23, MATCH($R60,Validation!$M$20:$M$23,0),MATCH(K60,Validation!$O$18:$R$18,0)),v.IPCC.risk,2,FALSE), "")</f>
        <v>Low</v>
      </c>
      <c r="V60" s="8" t="str">
        <f>IFERROR(VLOOKUP(INDEX(Validation!$O$20:$R$23, MATCH($R60,Validation!$M$20:$M$23,0),MATCH(L60,Validation!$O$18:$R$18,0)),v.IPCC.risk,2,FALSE), "")</f>
        <v>Low</v>
      </c>
      <c r="W60" s="8" t="str">
        <f>IFERROR(VLOOKUP(INDEX(Validation!$O$20:$R$23, MATCH($R60,Validation!$M$20:$M$23,0),MATCH(M60,Validation!$O$18:$R$18,0)),v.IPCC.risk,2,FALSE), "")</f>
        <v>Low</v>
      </c>
      <c r="X60" s="8" t="str">
        <f>IFERROR(VLOOKUP(INDEX(Validation!$O$20:$R$23, MATCH($R60,Validation!$M$20:$M$23,0),MATCH(N60,Validation!$O$18:$R$18,0)),v.IPCC.risk,2,FALSE), "")</f>
        <v>Low</v>
      </c>
      <c r="Y60" s="8" t="s">
        <v>479</v>
      </c>
      <c r="Z60" s="134" t="s">
        <v>1654</v>
      </c>
      <c r="AA60" s="8" t="s">
        <v>43</v>
      </c>
      <c r="AB60" s="134" t="s">
        <v>1655</v>
      </c>
      <c r="AC60" s="4"/>
    </row>
    <row r="61" spans="1:29" ht="80.099999999999994" customHeight="1" x14ac:dyDescent="0.25">
      <c r="A61" s="108" t="s">
        <v>1592</v>
      </c>
      <c r="B61" s="113" t="s">
        <v>491</v>
      </c>
      <c r="C61" s="110" t="s">
        <v>69</v>
      </c>
      <c r="D61" s="110" t="s">
        <v>48</v>
      </c>
      <c r="E61" s="110"/>
      <c r="F61" s="110" t="s">
        <v>49</v>
      </c>
      <c r="G61" s="109" t="s">
        <v>1593</v>
      </c>
      <c r="H61" s="111" t="s">
        <v>1594</v>
      </c>
      <c r="I61" s="156" t="s">
        <v>1595</v>
      </c>
      <c r="J61" s="93" t="s">
        <v>34</v>
      </c>
      <c r="K61" s="93" t="s">
        <v>34</v>
      </c>
      <c r="L61" s="93" t="s">
        <v>34</v>
      </c>
      <c r="M61" s="93" t="s">
        <v>34</v>
      </c>
      <c r="N61" s="93" t="s">
        <v>34</v>
      </c>
      <c r="O61" s="132" t="s">
        <v>1596</v>
      </c>
      <c r="P61" s="5" t="s">
        <v>36</v>
      </c>
      <c r="Q61" s="7" t="s">
        <v>36</v>
      </c>
      <c r="R61" s="8" t="str">
        <f>IFERROR(VLOOKUP(INDEX(Validation!$O$11:$R$14, MATCH($Q61,Validation!$M$11:$M$14,0),MATCH($P61,Validation!$O$9:$R$9,0)),Validation!$F$10:$G$25,2,FALSE), "")</f>
        <v>Moderate</v>
      </c>
      <c r="S61" s="134" t="s">
        <v>1597</v>
      </c>
      <c r="T61" s="8" t="str">
        <f>IFERROR(VLOOKUP(INDEX(Validation!$O$20:$R$23, MATCH($R61,Validation!$M$20:$M$23,0),MATCH(J61,Validation!$O$18:$R$18,0)),v.IPCC.risk,2,FALSE), "")</f>
        <v>Low</v>
      </c>
      <c r="U61" s="8" t="str">
        <f>IFERROR(VLOOKUP(INDEX(Validation!$O$20:$R$23, MATCH($R61,Validation!$M$20:$M$23,0),MATCH(K61,Validation!$O$18:$R$18,0)),v.IPCC.risk,2,FALSE), "")</f>
        <v>Low</v>
      </c>
      <c r="V61" s="8" t="str">
        <f>IFERROR(VLOOKUP(INDEX(Validation!$O$20:$R$23, MATCH($R61,Validation!$M$20:$M$23,0),MATCH(L61,Validation!$O$18:$R$18,0)),v.IPCC.risk,2,FALSE), "")</f>
        <v>Low</v>
      </c>
      <c r="W61" s="8" t="str">
        <f>IFERROR(VLOOKUP(INDEX(Validation!$O$20:$R$23, MATCH($R61,Validation!$M$20:$M$23,0),MATCH(M61,Validation!$O$18:$R$18,0)),v.IPCC.risk,2,FALSE), "")</f>
        <v>Low</v>
      </c>
      <c r="X61" s="8" t="str">
        <f>IFERROR(VLOOKUP(INDEX(Validation!$O$20:$R$23, MATCH($R61,Validation!$M$20:$M$23,0),MATCH(N61,Validation!$O$18:$R$18,0)),v.IPCC.risk,2,FALSE), "")</f>
        <v>Low</v>
      </c>
      <c r="Y61" s="8" t="s">
        <v>479</v>
      </c>
      <c r="Z61" s="134" t="s">
        <v>1598</v>
      </c>
      <c r="AA61" s="8" t="s">
        <v>1599</v>
      </c>
      <c r="AB61" s="134" t="s">
        <v>1600</v>
      </c>
      <c r="AC61" s="4"/>
    </row>
    <row r="62" spans="1:29" ht="80.099999999999994" customHeight="1" x14ac:dyDescent="0.25">
      <c r="A62" s="108" t="s">
        <v>1793</v>
      </c>
      <c r="B62" s="113" t="s">
        <v>183</v>
      </c>
      <c r="C62" s="110" t="s">
        <v>69</v>
      </c>
      <c r="D62" s="110" t="s">
        <v>48</v>
      </c>
      <c r="E62" s="110"/>
      <c r="F62" s="110" t="s">
        <v>49</v>
      </c>
      <c r="G62" s="109" t="s">
        <v>1794</v>
      </c>
      <c r="H62" s="111" t="s">
        <v>1795</v>
      </c>
      <c r="I62" s="156"/>
      <c r="J62" s="93" t="s">
        <v>34</v>
      </c>
      <c r="K62" s="93" t="s">
        <v>34</v>
      </c>
      <c r="L62" s="93" t="s">
        <v>34</v>
      </c>
      <c r="M62" s="93" t="s">
        <v>34</v>
      </c>
      <c r="N62" s="93" t="s">
        <v>34</v>
      </c>
      <c r="O62" s="132" t="s">
        <v>1796</v>
      </c>
      <c r="P62" s="5" t="s">
        <v>34</v>
      </c>
      <c r="Q62" s="7" t="s">
        <v>122</v>
      </c>
      <c r="R62" s="8" t="str">
        <f>IFERROR(VLOOKUP(INDEX(Validation!$O$11:$R$14, MATCH($Q62,Validation!$M$11:$M$14,0),MATCH($P62,Validation!$O$9:$R$9,0)),Validation!$F$10:$G$25,2,FALSE), "")</f>
        <v>Low</v>
      </c>
      <c r="S62" s="134" t="s">
        <v>1797</v>
      </c>
      <c r="T62" s="8" t="str">
        <f>IFERROR(VLOOKUP(INDEX(Validation!$O$20:$R$23, MATCH($R62,Validation!$M$20:$M$23,0),MATCH(J62,Validation!$O$18:$R$18,0)),v.IPCC.risk,2,FALSE), "")</f>
        <v>Low</v>
      </c>
      <c r="U62" s="8" t="str">
        <f>IFERROR(VLOOKUP(INDEX(Validation!$O$20:$R$23, MATCH($R62,Validation!$M$20:$M$23,0),MATCH(K62,Validation!$O$18:$R$18,0)),v.IPCC.risk,2,FALSE), "")</f>
        <v>Low</v>
      </c>
      <c r="V62" s="8" t="str">
        <f>IFERROR(VLOOKUP(INDEX(Validation!$O$20:$R$23, MATCH($R62,Validation!$M$20:$M$23,0),MATCH(L62,Validation!$O$18:$R$18,0)),v.IPCC.risk,2,FALSE), "")</f>
        <v>Low</v>
      </c>
      <c r="W62" s="8" t="str">
        <f>IFERROR(VLOOKUP(INDEX(Validation!$O$20:$R$23, MATCH($R62,Validation!$M$20:$M$23,0),MATCH(M62,Validation!$O$18:$R$18,0)),v.IPCC.risk,2,FALSE), "")</f>
        <v>Low</v>
      </c>
      <c r="X62" s="8" t="str">
        <f>IFERROR(VLOOKUP(INDEX(Validation!$O$20:$R$23, MATCH($R62,Validation!$M$20:$M$23,0),MATCH(N62,Validation!$O$18:$R$18,0)),v.IPCC.risk,2,FALSE), "")</f>
        <v>Low</v>
      </c>
      <c r="Y62" s="8" t="s">
        <v>479</v>
      </c>
      <c r="Z62" s="155" t="s">
        <v>1798</v>
      </c>
      <c r="AA62" s="8" t="s">
        <v>43</v>
      </c>
      <c r="AB62" s="134" t="s">
        <v>1799</v>
      </c>
      <c r="AC62" s="4"/>
    </row>
    <row r="63" spans="1:29" ht="80.099999999999994" customHeight="1" x14ac:dyDescent="0.25">
      <c r="A63" s="108" t="s">
        <v>1656</v>
      </c>
      <c r="B63" s="112" t="s">
        <v>150</v>
      </c>
      <c r="C63" s="110" t="s">
        <v>224</v>
      </c>
      <c r="D63" s="110" t="s">
        <v>48</v>
      </c>
      <c r="E63" s="110" t="s">
        <v>1657</v>
      </c>
      <c r="F63" s="110" t="s">
        <v>49</v>
      </c>
      <c r="G63" s="109" t="s">
        <v>1658</v>
      </c>
      <c r="H63" s="111" t="s">
        <v>1659</v>
      </c>
      <c r="I63" s="156" t="s">
        <v>1660</v>
      </c>
      <c r="J63" s="93" t="s">
        <v>34</v>
      </c>
      <c r="K63" s="93" t="s">
        <v>34</v>
      </c>
      <c r="L63" s="93" t="s">
        <v>34</v>
      </c>
      <c r="M63" s="93" t="s">
        <v>34</v>
      </c>
      <c r="N63" s="93" t="s">
        <v>34</v>
      </c>
      <c r="O63" s="132" t="s">
        <v>1661</v>
      </c>
      <c r="P63" s="5" t="s">
        <v>36</v>
      </c>
      <c r="Q63" s="7" t="s">
        <v>34</v>
      </c>
      <c r="R63" s="8" t="str">
        <f>IFERROR(VLOOKUP(INDEX(Validation!$O$11:$R$14, MATCH($Q63,Validation!$M$11:$M$14,0),MATCH($P63,Validation!$O$9:$R$9,0)),Validation!$F$10:$G$25,2,FALSE), "")</f>
        <v>High</v>
      </c>
      <c r="S63" s="134" t="s">
        <v>1662</v>
      </c>
      <c r="T63" s="8" t="str">
        <f>IFERROR(VLOOKUP(INDEX(Validation!$O$20:$R$23, MATCH($R63,Validation!$M$20:$M$23,0),MATCH(J63,Validation!$O$18:$R$18,0)),v.IPCC.risk,2,FALSE), "")</f>
        <v>Low</v>
      </c>
      <c r="U63" s="8" t="str">
        <f>IFERROR(VLOOKUP(INDEX(Validation!$O$20:$R$23, MATCH($R63,Validation!$M$20:$M$23,0),MATCH(K63,Validation!$O$18:$R$18,0)),v.IPCC.risk,2,FALSE), "")</f>
        <v>Low</v>
      </c>
      <c r="V63" s="8" t="str">
        <f>IFERROR(VLOOKUP(INDEX(Validation!$O$20:$R$23, MATCH($R63,Validation!$M$20:$M$23,0),MATCH(L63,Validation!$O$18:$R$18,0)),v.IPCC.risk,2,FALSE), "")</f>
        <v>Low</v>
      </c>
      <c r="W63" s="8" t="str">
        <f>IFERROR(VLOOKUP(INDEX(Validation!$O$20:$R$23, MATCH($R63,Validation!$M$20:$M$23,0),MATCH(M63,Validation!$O$18:$R$18,0)),v.IPCC.risk,2,FALSE), "")</f>
        <v>Low</v>
      </c>
      <c r="X63" s="8" t="str">
        <f>IFERROR(VLOOKUP(INDEX(Validation!$O$20:$R$23, MATCH($R63,Validation!$M$20:$M$23,0),MATCH(N63,Validation!$O$18:$R$18,0)),v.IPCC.risk,2,FALSE), "")</f>
        <v>Low</v>
      </c>
      <c r="Y63" s="8" t="s">
        <v>479</v>
      </c>
      <c r="Z63" s="134" t="s">
        <v>1663</v>
      </c>
      <c r="AA63" s="8" t="s">
        <v>65</v>
      </c>
      <c r="AB63" s="134" t="s">
        <v>1664</v>
      </c>
      <c r="AC63" s="4"/>
    </row>
    <row r="64" spans="1:29" ht="80.099999999999994" customHeight="1" x14ac:dyDescent="0.25">
      <c r="A64" s="108" t="s">
        <v>1665</v>
      </c>
      <c r="B64" s="109" t="s">
        <v>350</v>
      </c>
      <c r="C64" s="110" t="s">
        <v>425</v>
      </c>
      <c r="D64" s="110" t="s">
        <v>48</v>
      </c>
      <c r="E64" s="110"/>
      <c r="F64" s="110" t="s">
        <v>49</v>
      </c>
      <c r="G64" s="109" t="s">
        <v>1666</v>
      </c>
      <c r="H64" s="111" t="s">
        <v>1667</v>
      </c>
      <c r="I64" s="156"/>
      <c r="J64" s="93" t="s">
        <v>34</v>
      </c>
      <c r="K64" s="93" t="s">
        <v>34</v>
      </c>
      <c r="L64" s="93" t="s">
        <v>34</v>
      </c>
      <c r="M64" s="93" t="s">
        <v>34</v>
      </c>
      <c r="N64" s="93" t="s">
        <v>34</v>
      </c>
      <c r="O64" s="132"/>
      <c r="P64" s="5" t="s">
        <v>34</v>
      </c>
      <c r="Q64" s="7" t="s">
        <v>36</v>
      </c>
      <c r="R64" s="8" t="str">
        <f>IFERROR(VLOOKUP(INDEX(Validation!$O$11:$R$14, MATCH($Q64,Validation!$M$11:$M$14,0),MATCH($P64,Validation!$O$9:$R$9,0)),Validation!$F$10:$G$25,2,FALSE), "")</f>
        <v>Low</v>
      </c>
      <c r="S64" s="134" t="s">
        <v>1668</v>
      </c>
      <c r="T64" s="8" t="str">
        <f>IFERROR(VLOOKUP(INDEX(Validation!$O$20:$R$23, MATCH($R64,Validation!$M$20:$M$23,0),MATCH(J64,Validation!$O$18:$R$18,0)),v.IPCC.risk,2,FALSE), "")</f>
        <v>Low</v>
      </c>
      <c r="U64" s="8" t="str">
        <f>IFERROR(VLOOKUP(INDEX(Validation!$O$20:$R$23, MATCH($R64,Validation!$M$20:$M$23,0),MATCH(K64,Validation!$O$18:$R$18,0)),v.IPCC.risk,2,FALSE), "")</f>
        <v>Low</v>
      </c>
      <c r="V64" s="8" t="str">
        <f>IFERROR(VLOOKUP(INDEX(Validation!$O$20:$R$23, MATCH($R64,Validation!$M$20:$M$23,0),MATCH(L64,Validation!$O$18:$R$18,0)),v.IPCC.risk,2,FALSE), "")</f>
        <v>Low</v>
      </c>
      <c r="W64" s="8" t="str">
        <f>IFERROR(VLOOKUP(INDEX(Validation!$O$20:$R$23, MATCH($R64,Validation!$M$20:$M$23,0),MATCH(M64,Validation!$O$18:$R$18,0)),v.IPCC.risk,2,FALSE), "")</f>
        <v>Low</v>
      </c>
      <c r="X64" s="8" t="str">
        <f>IFERROR(VLOOKUP(INDEX(Validation!$O$20:$R$23, MATCH($R64,Validation!$M$20:$M$23,0),MATCH(N64,Validation!$O$18:$R$18,0)),v.IPCC.risk,2,FALSE), "")</f>
        <v>Low</v>
      </c>
      <c r="Y64" s="8" t="s">
        <v>479</v>
      </c>
      <c r="Z64" s="134" t="s">
        <v>1669</v>
      </c>
      <c r="AA64" s="8" t="s">
        <v>43</v>
      </c>
      <c r="AB64" s="134"/>
      <c r="AC64" s="4"/>
    </row>
    <row r="65" spans="1:29" ht="80.099999999999994" customHeight="1" x14ac:dyDescent="0.25">
      <c r="A65" s="108" t="s">
        <v>1675</v>
      </c>
      <c r="B65" s="112" t="s">
        <v>647</v>
      </c>
      <c r="C65" s="110" t="s">
        <v>425</v>
      </c>
      <c r="D65" s="110" t="s">
        <v>48</v>
      </c>
      <c r="E65" s="110"/>
      <c r="F65" s="110" t="s">
        <v>49</v>
      </c>
      <c r="G65" s="109" t="s">
        <v>1676</v>
      </c>
      <c r="H65" s="111" t="s">
        <v>1677</v>
      </c>
      <c r="I65" s="156"/>
      <c r="J65" s="93" t="s">
        <v>34</v>
      </c>
      <c r="K65" s="93" t="s">
        <v>34</v>
      </c>
      <c r="L65" s="93" t="s">
        <v>34</v>
      </c>
      <c r="M65" s="93" t="s">
        <v>34</v>
      </c>
      <c r="N65" s="93" t="s">
        <v>34</v>
      </c>
      <c r="O65" s="132" t="s">
        <v>1558</v>
      </c>
      <c r="P65" s="5" t="s">
        <v>34</v>
      </c>
      <c r="Q65" s="7" t="s">
        <v>36</v>
      </c>
      <c r="R65" s="8" t="str">
        <f>IFERROR(VLOOKUP(INDEX(Validation!$O$11:$R$14, MATCH($Q65,Validation!$M$11:$M$14,0),MATCH($P65,Validation!$O$9:$R$9,0)),Validation!$F$10:$G$25,2,FALSE), "")</f>
        <v>Low</v>
      </c>
      <c r="S65" s="134" t="s">
        <v>1678</v>
      </c>
      <c r="T65" s="8" t="str">
        <f>IFERROR(VLOOKUP(INDEX(Validation!$O$20:$R$23, MATCH($R65,Validation!$M$20:$M$23,0),MATCH(J65,Validation!$O$18:$R$18,0)),v.IPCC.risk,2,FALSE), "")</f>
        <v>Low</v>
      </c>
      <c r="U65" s="8" t="str">
        <f>IFERROR(VLOOKUP(INDEX(Validation!$O$20:$R$23, MATCH($R65,Validation!$M$20:$M$23,0),MATCH(K65,Validation!$O$18:$R$18,0)),v.IPCC.risk,2,FALSE), "")</f>
        <v>Low</v>
      </c>
      <c r="V65" s="8" t="str">
        <f>IFERROR(VLOOKUP(INDEX(Validation!$O$20:$R$23, MATCH($R65,Validation!$M$20:$M$23,0),MATCH(L65,Validation!$O$18:$R$18,0)),v.IPCC.risk,2,FALSE), "")</f>
        <v>Low</v>
      </c>
      <c r="W65" s="8" t="str">
        <f>IFERROR(VLOOKUP(INDEX(Validation!$O$20:$R$23, MATCH($R65,Validation!$M$20:$M$23,0),MATCH(M65,Validation!$O$18:$R$18,0)),v.IPCC.risk,2,FALSE), "")</f>
        <v>Low</v>
      </c>
      <c r="X65" s="8" t="str">
        <f>IFERROR(VLOOKUP(INDEX(Validation!$O$20:$R$23, MATCH($R65,Validation!$M$20:$M$23,0),MATCH(N65,Validation!$O$18:$R$18,0)),v.IPCC.risk,2,FALSE), "")</f>
        <v>Low</v>
      </c>
      <c r="Y65" s="8" t="s">
        <v>479</v>
      </c>
      <c r="Z65" s="134" t="s">
        <v>480</v>
      </c>
      <c r="AA65" s="8" t="s">
        <v>231</v>
      </c>
      <c r="AB65" s="134"/>
      <c r="AC65" s="4"/>
    </row>
    <row r="66" spans="1:29" ht="80.099999999999994" customHeight="1" x14ac:dyDescent="0.25">
      <c r="A66" s="108" t="s">
        <v>1679</v>
      </c>
      <c r="B66" s="112" t="s">
        <v>497</v>
      </c>
      <c r="C66" s="110" t="s">
        <v>425</v>
      </c>
      <c r="D66" s="110" t="s">
        <v>48</v>
      </c>
      <c r="E66" s="110"/>
      <c r="F66" s="110" t="s">
        <v>49</v>
      </c>
      <c r="G66" s="109" t="s">
        <v>1680</v>
      </c>
      <c r="H66" s="111" t="s">
        <v>1681</v>
      </c>
      <c r="I66" s="156"/>
      <c r="J66" s="93" t="s">
        <v>34</v>
      </c>
      <c r="K66" s="93" t="s">
        <v>34</v>
      </c>
      <c r="L66" s="93" t="s">
        <v>34</v>
      </c>
      <c r="M66" s="93" t="s">
        <v>34</v>
      </c>
      <c r="N66" s="93" t="s">
        <v>34</v>
      </c>
      <c r="O66" s="132" t="s">
        <v>1682</v>
      </c>
      <c r="P66" s="5" t="s">
        <v>34</v>
      </c>
      <c r="Q66" s="7" t="s">
        <v>122</v>
      </c>
      <c r="R66" s="8" t="str">
        <f>IFERROR(VLOOKUP(INDEX(Validation!$O$11:$R$14, MATCH($Q66,Validation!$M$11:$M$14,0),MATCH($P66,Validation!$O$9:$R$9,0)),Validation!$F$10:$G$25,2,FALSE), "")</f>
        <v>Low</v>
      </c>
      <c r="S66" s="134" t="s">
        <v>1683</v>
      </c>
      <c r="T66" s="8" t="str">
        <f>IFERROR(VLOOKUP(INDEX(Validation!$O$20:$R$23, MATCH($R66,Validation!$M$20:$M$23,0),MATCH(J66,Validation!$O$18:$R$18,0)),v.IPCC.risk,2,FALSE), "")</f>
        <v>Low</v>
      </c>
      <c r="U66" s="8" t="str">
        <f>IFERROR(VLOOKUP(INDEX(Validation!$O$20:$R$23, MATCH($R66,Validation!$M$20:$M$23,0),MATCH(K66,Validation!$O$18:$R$18,0)),v.IPCC.risk,2,FALSE), "")</f>
        <v>Low</v>
      </c>
      <c r="V66" s="8" t="str">
        <f>IFERROR(VLOOKUP(INDEX(Validation!$O$20:$R$23, MATCH($R66,Validation!$M$20:$M$23,0),MATCH(L66,Validation!$O$18:$R$18,0)),v.IPCC.risk,2,FALSE), "")</f>
        <v>Low</v>
      </c>
      <c r="W66" s="8" t="str">
        <f>IFERROR(VLOOKUP(INDEX(Validation!$O$20:$R$23, MATCH($R66,Validation!$M$20:$M$23,0),MATCH(M66,Validation!$O$18:$R$18,0)),v.IPCC.risk,2,FALSE), "")</f>
        <v>Low</v>
      </c>
      <c r="X66" s="8" t="str">
        <f>IFERROR(VLOOKUP(INDEX(Validation!$O$20:$R$23, MATCH($R66,Validation!$M$20:$M$23,0),MATCH(N66,Validation!$O$18:$R$18,0)),v.IPCC.risk,2,FALSE), "")</f>
        <v>Low</v>
      </c>
      <c r="Y66" s="8" t="s">
        <v>479</v>
      </c>
      <c r="Z66" s="134" t="s">
        <v>480</v>
      </c>
      <c r="AA66" s="8" t="s">
        <v>43</v>
      </c>
      <c r="AB66" s="134" t="s">
        <v>1684</v>
      </c>
      <c r="AC66" s="4"/>
    </row>
    <row r="67" spans="1:29" ht="80.099999999999994" customHeight="1" x14ac:dyDescent="0.25">
      <c r="A67" s="108" t="s">
        <v>1670</v>
      </c>
      <c r="B67" s="112" t="s">
        <v>150</v>
      </c>
      <c r="C67" s="110" t="s">
        <v>425</v>
      </c>
      <c r="D67" s="110" t="s">
        <v>48</v>
      </c>
      <c r="E67" s="110"/>
      <c r="F67" s="110" t="s">
        <v>49</v>
      </c>
      <c r="G67" s="109" t="s">
        <v>1671</v>
      </c>
      <c r="H67" s="111" t="s">
        <v>1672</v>
      </c>
      <c r="I67" s="156"/>
      <c r="J67" s="93" t="s">
        <v>34</v>
      </c>
      <c r="K67" s="93" t="s">
        <v>34</v>
      </c>
      <c r="L67" s="93" t="s">
        <v>34</v>
      </c>
      <c r="M67" s="93" t="s">
        <v>34</v>
      </c>
      <c r="N67" s="93" t="s">
        <v>34</v>
      </c>
      <c r="O67" s="132" t="s">
        <v>1673</v>
      </c>
      <c r="P67" s="5" t="s">
        <v>36</v>
      </c>
      <c r="Q67" s="7" t="s">
        <v>122</v>
      </c>
      <c r="R67" s="8" t="str">
        <f>IFERROR(VLOOKUP(INDEX(Validation!$O$11:$R$14, MATCH($Q67,Validation!$M$11:$M$14,0),MATCH($P67,Validation!$O$9:$R$9,0)),Validation!$F$10:$G$25,2,FALSE), "")</f>
        <v>High</v>
      </c>
      <c r="S67" s="134" t="s">
        <v>1674</v>
      </c>
      <c r="T67" s="8" t="str">
        <f>IFERROR(VLOOKUP(INDEX(Validation!$O$20:$R$23, MATCH($R67,Validation!$M$20:$M$23,0),MATCH(J67,Validation!$O$18:$R$18,0)),v.IPCC.risk,2,FALSE), "")</f>
        <v>Low</v>
      </c>
      <c r="U67" s="8" t="str">
        <f>IFERROR(VLOOKUP(INDEX(Validation!$O$20:$R$23, MATCH($R67,Validation!$M$20:$M$23,0),MATCH(K67,Validation!$O$18:$R$18,0)),v.IPCC.risk,2,FALSE), "")</f>
        <v>Low</v>
      </c>
      <c r="V67" s="8" t="str">
        <f>IFERROR(VLOOKUP(INDEX(Validation!$O$20:$R$23, MATCH($R67,Validation!$M$20:$M$23,0),MATCH(L67,Validation!$O$18:$R$18,0)),v.IPCC.risk,2,FALSE), "")</f>
        <v>Low</v>
      </c>
      <c r="W67" s="8" t="str">
        <f>IFERROR(VLOOKUP(INDEX(Validation!$O$20:$R$23, MATCH($R67,Validation!$M$20:$M$23,0),MATCH(M67,Validation!$O$18:$R$18,0)),v.IPCC.risk,2,FALSE), "")</f>
        <v>Low</v>
      </c>
      <c r="X67" s="8" t="str">
        <f>IFERROR(VLOOKUP(INDEX(Validation!$O$20:$R$23, MATCH($R67,Validation!$M$20:$M$23,0),MATCH(N67,Validation!$O$18:$R$18,0)),v.IPCC.risk,2,FALSE), "")</f>
        <v>Low</v>
      </c>
      <c r="Y67" s="8" t="s">
        <v>479</v>
      </c>
      <c r="Z67" s="134" t="s">
        <v>495</v>
      </c>
      <c r="AA67" s="8" t="s">
        <v>43</v>
      </c>
      <c r="AB67" s="134"/>
      <c r="AC67" s="4"/>
    </row>
    <row r="68" spans="1:29" ht="80.099999999999994" customHeight="1" x14ac:dyDescent="0.25">
      <c r="A68" s="108" t="s">
        <v>1881</v>
      </c>
      <c r="B68" s="109" t="s">
        <v>350</v>
      </c>
      <c r="C68" s="110" t="s">
        <v>58</v>
      </c>
      <c r="D68" s="110" t="s">
        <v>48</v>
      </c>
      <c r="E68" s="110"/>
      <c r="F68" s="110" t="s">
        <v>49</v>
      </c>
      <c r="G68" s="109" t="s">
        <v>1882</v>
      </c>
      <c r="H68" s="111" t="s">
        <v>1883</v>
      </c>
      <c r="I68" s="156"/>
      <c r="J68" s="93" t="s">
        <v>34</v>
      </c>
      <c r="K68" s="93" t="s">
        <v>34</v>
      </c>
      <c r="L68" s="93" t="s">
        <v>34</v>
      </c>
      <c r="M68" s="93" t="s">
        <v>34</v>
      </c>
      <c r="N68" s="93" t="s">
        <v>34</v>
      </c>
      <c r="O68" s="132" t="s">
        <v>1884</v>
      </c>
      <c r="P68" s="5" t="s">
        <v>34</v>
      </c>
      <c r="Q68" s="7" t="s">
        <v>122</v>
      </c>
      <c r="R68" s="8" t="str">
        <f>IFERROR(VLOOKUP(INDEX(Validation!$O$11:$R$14, MATCH($Q68,Validation!$M$11:$M$14,0),MATCH($P68,Validation!$O$9:$R$9,0)),Validation!$F$10:$G$25,2,FALSE), "")</f>
        <v>Low</v>
      </c>
      <c r="S68" s="134" t="s">
        <v>1885</v>
      </c>
      <c r="T68" s="8" t="str">
        <f>IFERROR(VLOOKUP(INDEX(Validation!$O$20:$R$23, MATCH($R68,Validation!$M$20:$M$23,0),MATCH(J68,Validation!$O$18:$R$18,0)),v.IPCC.risk,2,FALSE), "")</f>
        <v>Low</v>
      </c>
      <c r="U68" s="8" t="str">
        <f>IFERROR(VLOOKUP(INDEX(Validation!$O$20:$R$23, MATCH($R68,Validation!$M$20:$M$23,0),MATCH(K68,Validation!$O$18:$R$18,0)),v.IPCC.risk,2,FALSE), "")</f>
        <v>Low</v>
      </c>
      <c r="V68" s="8" t="str">
        <f>IFERROR(VLOOKUP(INDEX(Validation!$O$20:$R$23, MATCH($R68,Validation!$M$20:$M$23,0),MATCH(L68,Validation!$O$18:$R$18,0)),v.IPCC.risk,2,FALSE), "")</f>
        <v>Low</v>
      </c>
      <c r="W68" s="8" t="str">
        <f>IFERROR(VLOOKUP(INDEX(Validation!$O$20:$R$23, MATCH($R68,Validation!$M$20:$M$23,0),MATCH(M68,Validation!$O$18:$R$18,0)),v.IPCC.risk,2,FALSE), "")</f>
        <v>Low</v>
      </c>
      <c r="X68" s="8" t="str">
        <f>IFERROR(VLOOKUP(INDEX(Validation!$O$20:$R$23, MATCH($R68,Validation!$M$20:$M$23,0),MATCH(N68,Validation!$O$18:$R$18,0)),v.IPCC.risk,2,FALSE), "")</f>
        <v>Low</v>
      </c>
      <c r="Y68" s="8" t="s">
        <v>1027</v>
      </c>
      <c r="Z68" s="134" t="s">
        <v>1886</v>
      </c>
      <c r="AA68" s="8" t="s">
        <v>43</v>
      </c>
      <c r="AB68" s="134" t="s">
        <v>1405</v>
      </c>
      <c r="AC68" s="4"/>
    </row>
    <row r="69" spans="1:29" ht="80.099999999999994" customHeight="1" x14ac:dyDescent="0.25">
      <c r="A69" s="108" t="s">
        <v>1811</v>
      </c>
      <c r="B69" s="109" t="s">
        <v>350</v>
      </c>
      <c r="C69" s="110" t="s">
        <v>224</v>
      </c>
      <c r="D69" s="110" t="s">
        <v>48</v>
      </c>
      <c r="E69" s="110"/>
      <c r="F69" s="110" t="s">
        <v>49</v>
      </c>
      <c r="G69" s="109" t="s">
        <v>1812</v>
      </c>
      <c r="H69" s="111" t="s">
        <v>1813</v>
      </c>
      <c r="I69" s="156"/>
      <c r="J69" s="93" t="s">
        <v>34</v>
      </c>
      <c r="K69" s="93" t="s">
        <v>34</v>
      </c>
      <c r="L69" s="93" t="s">
        <v>34</v>
      </c>
      <c r="M69" s="93" t="s">
        <v>34</v>
      </c>
      <c r="N69" s="93" t="s">
        <v>34</v>
      </c>
      <c r="O69" s="132" t="s">
        <v>1814</v>
      </c>
      <c r="P69" s="5" t="s">
        <v>34</v>
      </c>
      <c r="Q69" s="7" t="s">
        <v>122</v>
      </c>
      <c r="R69" s="8" t="str">
        <f>IFERROR(VLOOKUP(INDEX(Validation!$O$11:$R$14, MATCH($Q69,Validation!$M$11:$M$14,0),MATCH($P69,Validation!$O$9:$R$9,0)),Validation!$F$10:$G$25,2,FALSE), "")</f>
        <v>Low</v>
      </c>
      <c r="S69" s="134" t="s">
        <v>1815</v>
      </c>
      <c r="T69" s="8" t="str">
        <f>IFERROR(VLOOKUP(INDEX(Validation!$O$20:$R$23, MATCH($R69,Validation!$M$20:$M$23,0),MATCH(J69,Validation!$O$18:$R$18,0)),v.IPCC.risk,2,FALSE), "")</f>
        <v>Low</v>
      </c>
      <c r="U69" s="8" t="str">
        <f>IFERROR(VLOOKUP(INDEX(Validation!$O$20:$R$23, MATCH($R69,Validation!$M$20:$M$23,0),MATCH(K69,Validation!$O$18:$R$18,0)),v.IPCC.risk,2,FALSE), "")</f>
        <v>Low</v>
      </c>
      <c r="V69" s="8" t="str">
        <f>IFERROR(VLOOKUP(INDEX(Validation!$O$20:$R$23, MATCH($R69,Validation!$M$20:$M$23,0),MATCH(L69,Validation!$O$18:$R$18,0)),v.IPCC.risk,2,FALSE), "")</f>
        <v>Low</v>
      </c>
      <c r="W69" s="8" t="str">
        <f>IFERROR(VLOOKUP(INDEX(Validation!$O$20:$R$23, MATCH($R69,Validation!$M$20:$M$23,0),MATCH(M69,Validation!$O$18:$R$18,0)),v.IPCC.risk,2,FALSE), "")</f>
        <v>Low</v>
      </c>
      <c r="X69" s="8" t="str">
        <f>IFERROR(VLOOKUP(INDEX(Validation!$O$20:$R$23, MATCH($R69,Validation!$M$20:$M$23,0),MATCH(N69,Validation!$O$18:$R$18,0)),v.IPCC.risk,2,FALSE), "")</f>
        <v>Low</v>
      </c>
      <c r="Y69" s="8" t="s">
        <v>1027</v>
      </c>
      <c r="Z69" s="134" t="s">
        <v>1816</v>
      </c>
      <c r="AA69" s="8" t="s">
        <v>43</v>
      </c>
      <c r="AB69" s="134" t="s">
        <v>1817</v>
      </c>
      <c r="AC69" s="4"/>
    </row>
    <row r="70" spans="1:29" ht="80.099999999999994" customHeight="1" x14ac:dyDescent="0.25">
      <c r="A70" s="108" t="s">
        <v>1818</v>
      </c>
      <c r="B70" s="112" t="s">
        <v>259</v>
      </c>
      <c r="C70" s="110" t="s">
        <v>224</v>
      </c>
      <c r="D70" s="110" t="s">
        <v>48</v>
      </c>
      <c r="E70" s="110"/>
      <c r="F70" s="110" t="s">
        <v>49</v>
      </c>
      <c r="G70" s="109" t="s">
        <v>1819</v>
      </c>
      <c r="H70" s="111" t="s">
        <v>1820</v>
      </c>
      <c r="I70" s="156"/>
      <c r="J70" s="93" t="s">
        <v>34</v>
      </c>
      <c r="K70" s="93" t="s">
        <v>34</v>
      </c>
      <c r="L70" s="93" t="s">
        <v>34</v>
      </c>
      <c r="M70" s="93" t="s">
        <v>34</v>
      </c>
      <c r="N70" s="93" t="s">
        <v>34</v>
      </c>
      <c r="O70" s="132" t="s">
        <v>1821</v>
      </c>
      <c r="P70" s="5" t="s">
        <v>34</v>
      </c>
      <c r="Q70" s="7" t="s">
        <v>36</v>
      </c>
      <c r="R70" s="8" t="str">
        <f>IFERROR(VLOOKUP(INDEX(Validation!$O$11:$R$14, MATCH($Q70,Validation!$M$11:$M$14,0),MATCH($P70,Validation!$O$9:$R$9,0)),Validation!$F$10:$G$25,2,FALSE), "")</f>
        <v>Low</v>
      </c>
      <c r="S70" s="134" t="s">
        <v>1822</v>
      </c>
      <c r="T70" s="8" t="str">
        <f>IFERROR(VLOOKUP(INDEX(Validation!$O$20:$R$23, MATCH($R70,Validation!$M$20:$M$23,0),MATCH(J70,Validation!$O$18:$R$18,0)),v.IPCC.risk,2,FALSE), "")</f>
        <v>Low</v>
      </c>
      <c r="U70" s="8" t="str">
        <f>IFERROR(VLOOKUP(INDEX(Validation!$O$20:$R$23, MATCH($R70,Validation!$M$20:$M$23,0),MATCH(K70,Validation!$O$18:$R$18,0)),v.IPCC.risk,2,FALSE), "")</f>
        <v>Low</v>
      </c>
      <c r="V70" s="8" t="str">
        <f>IFERROR(VLOOKUP(INDEX(Validation!$O$20:$R$23, MATCH($R70,Validation!$M$20:$M$23,0),MATCH(L70,Validation!$O$18:$R$18,0)),v.IPCC.risk,2,FALSE), "")</f>
        <v>Low</v>
      </c>
      <c r="W70" s="8" t="str">
        <f>IFERROR(VLOOKUP(INDEX(Validation!$O$20:$R$23, MATCH($R70,Validation!$M$20:$M$23,0),MATCH(M70,Validation!$O$18:$R$18,0)),v.IPCC.risk,2,FALSE), "")</f>
        <v>Low</v>
      </c>
      <c r="X70" s="8" t="str">
        <f>IFERROR(VLOOKUP(INDEX(Validation!$O$20:$R$23, MATCH($R70,Validation!$M$20:$M$23,0),MATCH(N70,Validation!$O$18:$R$18,0)),v.IPCC.risk,2,FALSE), "")</f>
        <v>Low</v>
      </c>
      <c r="Y70" s="8" t="s">
        <v>1027</v>
      </c>
      <c r="Z70" s="134" t="s">
        <v>1816</v>
      </c>
      <c r="AA70" s="8" t="s">
        <v>43</v>
      </c>
      <c r="AB70" s="134" t="s">
        <v>1359</v>
      </c>
      <c r="AC70" s="4"/>
    </row>
    <row r="71" spans="1:29" ht="80.099999999999994" customHeight="1" x14ac:dyDescent="0.25">
      <c r="A71" s="108" t="s">
        <v>1823</v>
      </c>
      <c r="B71" s="112" t="s">
        <v>497</v>
      </c>
      <c r="C71" s="110" t="s">
        <v>224</v>
      </c>
      <c r="D71" s="110" t="s">
        <v>48</v>
      </c>
      <c r="E71" s="110"/>
      <c r="F71" s="110" t="s">
        <v>49</v>
      </c>
      <c r="G71" s="109" t="s">
        <v>1824</v>
      </c>
      <c r="H71" s="111" t="s">
        <v>1825</v>
      </c>
      <c r="I71" s="156"/>
      <c r="J71" s="93" t="s">
        <v>34</v>
      </c>
      <c r="K71" s="93" t="s">
        <v>34</v>
      </c>
      <c r="L71" s="93" t="s">
        <v>34</v>
      </c>
      <c r="M71" s="93" t="s">
        <v>34</v>
      </c>
      <c r="N71" s="93" t="s">
        <v>34</v>
      </c>
      <c r="O71" s="132" t="s">
        <v>1826</v>
      </c>
      <c r="P71" s="5" t="s">
        <v>36</v>
      </c>
      <c r="Q71" s="7" t="s">
        <v>34</v>
      </c>
      <c r="R71" s="8" t="str">
        <f>IFERROR(VLOOKUP(INDEX(Validation!$O$11:$R$14, MATCH($Q71,Validation!$M$11:$M$14,0),MATCH($P71,Validation!$O$9:$R$9,0)),Validation!$F$10:$G$25,2,FALSE), "")</f>
        <v>High</v>
      </c>
      <c r="S71" s="134" t="s">
        <v>1827</v>
      </c>
      <c r="T71" s="8" t="str">
        <f>IFERROR(VLOOKUP(INDEX(Validation!$O$20:$R$23, MATCH($R71,Validation!$M$20:$M$23,0),MATCH(J71,Validation!$O$18:$R$18,0)),v.IPCC.risk,2,FALSE), "")</f>
        <v>Low</v>
      </c>
      <c r="U71" s="8" t="str">
        <f>IFERROR(VLOOKUP(INDEX(Validation!$O$20:$R$23, MATCH($R71,Validation!$M$20:$M$23,0),MATCH(K71,Validation!$O$18:$R$18,0)),v.IPCC.risk,2,FALSE), "")</f>
        <v>Low</v>
      </c>
      <c r="V71" s="8" t="str">
        <f>IFERROR(VLOOKUP(INDEX(Validation!$O$20:$R$23, MATCH($R71,Validation!$M$20:$M$23,0),MATCH(L71,Validation!$O$18:$R$18,0)),v.IPCC.risk,2,FALSE), "")</f>
        <v>Low</v>
      </c>
      <c r="W71" s="8" t="str">
        <f>IFERROR(VLOOKUP(INDEX(Validation!$O$20:$R$23, MATCH($R71,Validation!$M$20:$M$23,0),MATCH(M71,Validation!$O$18:$R$18,0)),v.IPCC.risk,2,FALSE), "")</f>
        <v>Low</v>
      </c>
      <c r="X71" s="8" t="str">
        <f>IFERROR(VLOOKUP(INDEX(Validation!$O$20:$R$23, MATCH($R71,Validation!$M$20:$M$23,0),MATCH(N71,Validation!$O$18:$R$18,0)),v.IPCC.risk,2,FALSE), "")</f>
        <v>Low</v>
      </c>
      <c r="Y71" s="8" t="s">
        <v>1027</v>
      </c>
      <c r="Z71" s="134" t="s">
        <v>1816</v>
      </c>
      <c r="AA71" s="8" t="s">
        <v>43</v>
      </c>
      <c r="AB71" s="134" t="s">
        <v>1359</v>
      </c>
      <c r="AC71" s="4"/>
    </row>
    <row r="72" spans="1:29" ht="80.099999999999994" customHeight="1" x14ac:dyDescent="0.25">
      <c r="A72" s="108" t="s">
        <v>1863</v>
      </c>
      <c r="B72" s="113" t="s">
        <v>268</v>
      </c>
      <c r="C72" s="110" t="s">
        <v>224</v>
      </c>
      <c r="D72" s="110" t="s">
        <v>48</v>
      </c>
      <c r="E72" s="110"/>
      <c r="F72" s="110" t="s">
        <v>49</v>
      </c>
      <c r="G72" s="127" t="s">
        <v>1864</v>
      </c>
      <c r="H72" s="111" t="s">
        <v>1865</v>
      </c>
      <c r="I72" s="156" t="s">
        <v>1866</v>
      </c>
      <c r="J72" s="93" t="s">
        <v>34</v>
      </c>
      <c r="K72" s="93" t="s">
        <v>34</v>
      </c>
      <c r="L72" s="93" t="s">
        <v>34</v>
      </c>
      <c r="M72" s="93" t="s">
        <v>34</v>
      </c>
      <c r="N72" s="93" t="s">
        <v>34</v>
      </c>
      <c r="O72" s="132" t="s">
        <v>1661</v>
      </c>
      <c r="P72" s="5" t="s">
        <v>34</v>
      </c>
      <c r="Q72" s="7" t="s">
        <v>122</v>
      </c>
      <c r="R72" s="8" t="str">
        <f>IFERROR(VLOOKUP(INDEX(Validation!$O$11:$R$14, MATCH($Q72,Validation!$M$11:$M$14,0),MATCH($P72,Validation!$O$9:$R$9,0)),Validation!$F$10:$G$25,2,FALSE), "")</f>
        <v>Low</v>
      </c>
      <c r="S72" s="134" t="s">
        <v>1867</v>
      </c>
      <c r="T72" s="8" t="str">
        <f>IFERROR(VLOOKUP(INDEX(Validation!$O$20:$R$23, MATCH($R72,Validation!$M$20:$M$23,0),MATCH(J72,Validation!$O$18:$R$18,0)),v.IPCC.risk,2,FALSE), "")</f>
        <v>Low</v>
      </c>
      <c r="U72" s="8" t="str">
        <f>IFERROR(VLOOKUP(INDEX(Validation!$O$20:$R$23, MATCH($R72,Validation!$M$20:$M$23,0),MATCH(K72,Validation!$O$18:$R$18,0)),v.IPCC.risk,2,FALSE), "")</f>
        <v>Low</v>
      </c>
      <c r="V72" s="8" t="str">
        <f>IFERROR(VLOOKUP(INDEX(Validation!$O$20:$R$23, MATCH($R72,Validation!$M$20:$M$23,0),MATCH(L72,Validation!$O$18:$R$18,0)),v.IPCC.risk,2,FALSE), "")</f>
        <v>Low</v>
      </c>
      <c r="W72" s="8" t="str">
        <f>IFERROR(VLOOKUP(INDEX(Validation!$O$20:$R$23, MATCH($R72,Validation!$M$20:$M$23,0),MATCH(M72,Validation!$O$18:$R$18,0)),v.IPCC.risk,2,FALSE), "")</f>
        <v>Low</v>
      </c>
      <c r="X72" s="8" t="str">
        <f>IFERROR(VLOOKUP(INDEX(Validation!$O$20:$R$23, MATCH($R72,Validation!$M$20:$M$23,0),MATCH(N72,Validation!$O$18:$R$18,0)),v.IPCC.risk,2,FALSE), "")</f>
        <v>Low</v>
      </c>
      <c r="Y72" s="8" t="s">
        <v>1027</v>
      </c>
      <c r="Z72" s="159" t="s">
        <v>1868</v>
      </c>
      <c r="AA72" s="8" t="s">
        <v>43</v>
      </c>
      <c r="AB72" s="134" t="s">
        <v>1869</v>
      </c>
      <c r="AC72" s="4"/>
    </row>
    <row r="73" spans="1:29" ht="80.099999999999994" customHeight="1" x14ac:dyDescent="0.25">
      <c r="A73" s="108" t="s">
        <v>2005</v>
      </c>
      <c r="B73" s="112" t="s">
        <v>647</v>
      </c>
      <c r="C73" s="110" t="s">
        <v>47</v>
      </c>
      <c r="D73" s="110" t="s">
        <v>48</v>
      </c>
      <c r="E73" s="110"/>
      <c r="F73" s="110" t="s">
        <v>49</v>
      </c>
      <c r="G73" s="109" t="s">
        <v>2006</v>
      </c>
      <c r="H73" s="121" t="s">
        <v>2007</v>
      </c>
      <c r="I73" s="156"/>
      <c r="J73" s="93" t="s">
        <v>34</v>
      </c>
      <c r="K73" s="93" t="s">
        <v>34</v>
      </c>
      <c r="L73" s="93" t="s">
        <v>34</v>
      </c>
      <c r="M73" s="93" t="s">
        <v>34</v>
      </c>
      <c r="N73" s="93" t="s">
        <v>34</v>
      </c>
      <c r="O73" s="132" t="s">
        <v>1238</v>
      </c>
      <c r="P73" s="5" t="s">
        <v>34</v>
      </c>
      <c r="Q73" s="7" t="s">
        <v>122</v>
      </c>
      <c r="R73" s="8" t="str">
        <f>IFERROR(VLOOKUP(INDEX(Validation!$O$11:$R$14, MATCH($Q73,Validation!$M$11:$M$14,0),MATCH($P73,Validation!$O$9:$R$9,0)),Validation!$F$10:$G$25,2,FALSE), "")</f>
        <v>Low</v>
      </c>
      <c r="S73" s="134" t="s">
        <v>2008</v>
      </c>
      <c r="T73" s="8" t="str">
        <f>IFERROR(VLOOKUP(INDEX(Validation!$O$20:$R$23, MATCH($R73,Validation!$M$20:$M$23,0),MATCH(J73,Validation!$O$18:$R$18,0)),v.IPCC.risk,2,FALSE), "")</f>
        <v>Low</v>
      </c>
      <c r="U73" s="8" t="str">
        <f>IFERROR(VLOOKUP(INDEX(Validation!$O$20:$R$23, MATCH($R73,Validation!$M$20:$M$23,0),MATCH(K73,Validation!$O$18:$R$18,0)),v.IPCC.risk,2,FALSE), "")</f>
        <v>Low</v>
      </c>
      <c r="V73" s="8" t="str">
        <f>IFERROR(VLOOKUP(INDEX(Validation!$O$20:$R$23, MATCH($R73,Validation!$M$20:$M$23,0),MATCH(L73,Validation!$O$18:$R$18,0)),v.IPCC.risk,2,FALSE), "")</f>
        <v>Low</v>
      </c>
      <c r="W73" s="8" t="str">
        <f>IFERROR(VLOOKUP(INDEX(Validation!$O$20:$R$23, MATCH($R73,Validation!$M$20:$M$23,0),MATCH(M73,Validation!$O$18:$R$18,0)),v.IPCC.risk,2,FALSE), "")</f>
        <v>Low</v>
      </c>
      <c r="X73" s="8" t="str">
        <f>IFERROR(VLOOKUP(INDEX(Validation!$O$20:$R$23, MATCH($R73,Validation!$M$20:$M$23,0),MATCH(N73,Validation!$O$18:$R$18,0)),v.IPCC.risk,2,FALSE), "")</f>
        <v>Low</v>
      </c>
      <c r="Y73" s="8" t="s">
        <v>1027</v>
      </c>
      <c r="Z73" s="134" t="s">
        <v>2009</v>
      </c>
      <c r="AA73" s="8" t="s">
        <v>65</v>
      </c>
      <c r="AB73" s="134" t="s">
        <v>2010</v>
      </c>
      <c r="AC73" s="4"/>
    </row>
    <row r="74" spans="1:29" ht="80.099999999999994" customHeight="1" x14ac:dyDescent="0.25">
      <c r="A74" s="108" t="s">
        <v>2032</v>
      </c>
      <c r="B74" s="109" t="s">
        <v>27</v>
      </c>
      <c r="C74" s="110" t="s">
        <v>141</v>
      </c>
      <c r="D74" s="110" t="s">
        <v>48</v>
      </c>
      <c r="E74" s="110"/>
      <c r="F74" s="110" t="s">
        <v>2012</v>
      </c>
      <c r="G74" s="109" t="s">
        <v>2033</v>
      </c>
      <c r="H74" s="111" t="s">
        <v>2034</v>
      </c>
      <c r="I74" s="156"/>
      <c r="J74" s="130" t="s">
        <v>34</v>
      </c>
      <c r="K74" s="130" t="s">
        <v>34</v>
      </c>
      <c r="L74" s="130" t="s">
        <v>35</v>
      </c>
      <c r="M74" s="130" t="s">
        <v>34</v>
      </c>
      <c r="N74" s="130" t="s">
        <v>35</v>
      </c>
      <c r="O74" s="132" t="s">
        <v>2035</v>
      </c>
      <c r="P74" s="5"/>
      <c r="Q74" s="5"/>
      <c r="R74" s="5"/>
      <c r="S74" s="5"/>
      <c r="T74" s="5"/>
      <c r="U74" s="5"/>
      <c r="V74" s="5"/>
      <c r="W74" s="5"/>
      <c r="X74" s="5"/>
      <c r="Y74" s="8" t="s">
        <v>479</v>
      </c>
      <c r="Z74" s="134" t="s">
        <v>2036</v>
      </c>
      <c r="AA74" s="8" t="s">
        <v>65</v>
      </c>
      <c r="AB74" s="134" t="s">
        <v>2037</v>
      </c>
      <c r="AC74" s="4"/>
    </row>
    <row r="75" spans="1:29" ht="80.099999999999994" customHeight="1" x14ac:dyDescent="0.25">
      <c r="A75" s="108" t="s">
        <v>2021</v>
      </c>
      <c r="B75" s="113" t="s">
        <v>491</v>
      </c>
      <c r="C75" s="110" t="s">
        <v>141</v>
      </c>
      <c r="D75" s="110" t="s">
        <v>48</v>
      </c>
      <c r="E75" s="110"/>
      <c r="F75" s="110" t="s">
        <v>2012</v>
      </c>
      <c r="G75" s="109" t="s">
        <v>2022</v>
      </c>
      <c r="H75" s="111" t="s">
        <v>2023</v>
      </c>
      <c r="I75" s="156" t="s">
        <v>2024</v>
      </c>
      <c r="J75" s="130" t="s">
        <v>34</v>
      </c>
      <c r="K75" s="130" t="s">
        <v>34</v>
      </c>
      <c r="L75" s="130" t="s">
        <v>34</v>
      </c>
      <c r="M75" s="130" t="s">
        <v>34</v>
      </c>
      <c r="N75" s="130" t="s">
        <v>35</v>
      </c>
      <c r="O75" s="132" t="s">
        <v>2025</v>
      </c>
      <c r="P75" s="5"/>
      <c r="Q75" s="5"/>
      <c r="R75" s="5"/>
      <c r="S75" s="5"/>
      <c r="T75" s="5"/>
      <c r="U75" s="5"/>
      <c r="V75" s="5"/>
      <c r="W75" s="5"/>
      <c r="X75" s="5"/>
      <c r="Y75" s="8" t="s">
        <v>479</v>
      </c>
      <c r="Z75" s="134" t="s">
        <v>2026</v>
      </c>
      <c r="AA75" s="8" t="s">
        <v>65</v>
      </c>
      <c r="AB75" s="134"/>
      <c r="AC75" s="4"/>
    </row>
    <row r="76" spans="1:29" ht="80.099999999999994" customHeight="1" x14ac:dyDescent="0.25">
      <c r="A76" s="108" t="s">
        <v>2048</v>
      </c>
      <c r="B76" s="112" t="s">
        <v>2049</v>
      </c>
      <c r="C76" s="110" t="s">
        <v>141</v>
      </c>
      <c r="D76" s="110" t="s">
        <v>48</v>
      </c>
      <c r="E76" s="110"/>
      <c r="F76" s="110" t="s">
        <v>2012</v>
      </c>
      <c r="G76" s="109" t="s">
        <v>2050</v>
      </c>
      <c r="H76" s="111" t="s">
        <v>2051</v>
      </c>
      <c r="I76" s="156" t="s">
        <v>2052</v>
      </c>
      <c r="J76" s="130" t="s">
        <v>34</v>
      </c>
      <c r="K76" s="130" t="s">
        <v>34</v>
      </c>
      <c r="L76" s="130" t="s">
        <v>34</v>
      </c>
      <c r="M76" s="130" t="s">
        <v>34</v>
      </c>
      <c r="N76" s="130" t="s">
        <v>34</v>
      </c>
      <c r="O76" s="132" t="s">
        <v>2053</v>
      </c>
      <c r="P76" s="5"/>
      <c r="Q76" s="5"/>
      <c r="R76" s="5"/>
      <c r="S76" s="6" t="s">
        <v>2045</v>
      </c>
      <c r="T76" s="5"/>
      <c r="U76" s="5"/>
      <c r="V76" s="5"/>
      <c r="W76" s="5"/>
      <c r="X76" s="5"/>
      <c r="Y76" s="8" t="s">
        <v>1027</v>
      </c>
      <c r="Z76" s="134" t="s">
        <v>2054</v>
      </c>
      <c r="AA76" s="8"/>
      <c r="AB76" s="134"/>
      <c r="AC76" s="4"/>
    </row>
    <row r="77" spans="1:29" ht="80.099999999999994" customHeight="1" x14ac:dyDescent="0.25">
      <c r="A77" s="108" t="s">
        <v>2041</v>
      </c>
      <c r="B77" s="329" t="s">
        <v>174</v>
      </c>
      <c r="C77" s="110" t="s">
        <v>58</v>
      </c>
      <c r="D77" s="110"/>
      <c r="E77" s="110"/>
      <c r="F77" s="110" t="s">
        <v>2012</v>
      </c>
      <c r="G77" s="109" t="s">
        <v>2042</v>
      </c>
      <c r="H77" s="111" t="s">
        <v>2043</v>
      </c>
      <c r="I77" s="156"/>
      <c r="J77" s="130" t="s">
        <v>34</v>
      </c>
      <c r="K77" s="130" t="s">
        <v>34</v>
      </c>
      <c r="L77" s="130" t="s">
        <v>34</v>
      </c>
      <c r="M77" s="130" t="s">
        <v>34</v>
      </c>
      <c r="N77" s="130" t="s">
        <v>34</v>
      </c>
      <c r="O77" s="132" t="s">
        <v>2044</v>
      </c>
      <c r="P77" s="5"/>
      <c r="Q77" s="5"/>
      <c r="R77" s="5"/>
      <c r="S77" s="6" t="s">
        <v>2045</v>
      </c>
      <c r="T77" s="5"/>
      <c r="U77" s="5"/>
      <c r="V77" s="5"/>
      <c r="W77" s="5"/>
      <c r="X77" s="5"/>
      <c r="Y77" s="8" t="s">
        <v>1027</v>
      </c>
      <c r="Z77" s="134" t="s">
        <v>2046</v>
      </c>
      <c r="AA77" s="8" t="s">
        <v>43</v>
      </c>
      <c r="AB77" s="134" t="s">
        <v>2047</v>
      </c>
      <c r="AC77" s="4"/>
    </row>
  </sheetData>
  <autoFilter ref="A3:AB77" xr:uid="{B1A9A4B1-9D32-4575-A1F5-B69BFC1EA1E6}"/>
  <sortState xmlns:xlrd2="http://schemas.microsoft.com/office/spreadsheetml/2017/richdata2" ref="A5:AB77">
    <sortCondition descending="1" ref="X5:X77" customList="Low,Moderate,High,Extreme"/>
    <sortCondition descending="1" ref="Y5:Y77" customList="Insignificant,Minor,Moderate,Major,Catastrophic"/>
    <sortCondition descending="1" ref="W5:W77" customList="Low,Moderate,High,Extreme"/>
    <sortCondition descending="1" ref="V5:V77" customList="Low,Moderate,High,Extreme"/>
    <sortCondition descending="1" ref="U5:U77" customList="Low,Moderate,High,Extreme"/>
    <sortCondition descending="1" ref="T5:T77" customList="Low,Moderate,High,Extreme"/>
  </sortState>
  <mergeCells count="30">
    <mergeCell ref="F3:F4"/>
    <mergeCell ref="A3:A4"/>
    <mergeCell ref="B3:B4"/>
    <mergeCell ref="C3:C4"/>
    <mergeCell ref="D3:D4"/>
    <mergeCell ref="E3:E4"/>
    <mergeCell ref="Q3:Q4"/>
    <mergeCell ref="R3:R4"/>
    <mergeCell ref="T2:X2"/>
    <mergeCell ref="O3:O4"/>
    <mergeCell ref="S3:S4"/>
    <mergeCell ref="G3:G4"/>
    <mergeCell ref="H3:H4"/>
    <mergeCell ref="I3:I4"/>
    <mergeCell ref="J2:N2"/>
    <mergeCell ref="P3:P4"/>
    <mergeCell ref="J3:J4"/>
    <mergeCell ref="K3:K4"/>
    <mergeCell ref="L3:L4"/>
    <mergeCell ref="M3:M4"/>
    <mergeCell ref="N3:N4"/>
    <mergeCell ref="Y3:Y4"/>
    <mergeCell ref="Z3:Z4"/>
    <mergeCell ref="AA3:AA4"/>
    <mergeCell ref="AB3:AB4"/>
    <mergeCell ref="T3:T4"/>
    <mergeCell ref="U3:U4"/>
    <mergeCell ref="V3:V4"/>
    <mergeCell ref="W3:W4"/>
    <mergeCell ref="X3:X4"/>
  </mergeCells>
  <conditionalFormatting sqref="F5:F77">
    <cfRule type="containsText" dxfId="94" priority="1" operator="containsText" text="Opportunity">
      <formula>NOT(ISERROR(SEARCH("Opportunity",F5)))</formula>
    </cfRule>
    <cfRule type="containsText" dxfId="93" priority="2" operator="containsText" text="Direct">
      <formula>NOT(ISERROR(SEARCH("Direct",F5)))</formula>
    </cfRule>
  </conditionalFormatting>
  <conditionalFormatting sqref="R5:S77 Z5:Z77 AB5:AB77">
    <cfRule type="expression" dxfId="92" priority="3496">
      <formula>R5= "Extreme"</formula>
    </cfRule>
    <cfRule type="expression" dxfId="91" priority="3497">
      <formula>R5= "High"</formula>
    </cfRule>
    <cfRule type="expression" dxfId="90" priority="3498">
      <formula>R5= "Moderate"</formula>
    </cfRule>
    <cfRule type="expression" dxfId="89" priority="3499">
      <formula>R5= "Low"</formula>
    </cfRule>
  </conditionalFormatting>
  <conditionalFormatting sqref="T5:X77">
    <cfRule type="expression" dxfId="88" priority="3459">
      <formula>T5="Very low"</formula>
    </cfRule>
    <cfRule type="expression" dxfId="87" priority="3460">
      <formula>T5= "Extreme"</formula>
    </cfRule>
    <cfRule type="expression" dxfId="86" priority="3461">
      <formula>T5= "High"</formula>
    </cfRule>
    <cfRule type="expression" dxfId="85" priority="3462">
      <formula>T5= "Moderate"</formula>
    </cfRule>
    <cfRule type="expression" dxfId="84" priority="3463">
      <formula>T5= "Low"</formula>
    </cfRule>
  </conditionalFormatting>
  <conditionalFormatting sqref="Y5:Y77 AA5:AA77">
    <cfRule type="expression" dxfId="83" priority="3482">
      <formula>Y5="Catastrophic"</formula>
    </cfRule>
    <cfRule type="expression" dxfId="82" priority="3483">
      <formula>Y5= "Major"</formula>
    </cfRule>
    <cfRule type="expression" dxfId="81" priority="3484">
      <formula>Y5= "Moderate"</formula>
    </cfRule>
    <cfRule type="expression" dxfId="80" priority="3485">
      <formula>Y5= "Minor"</formula>
    </cfRule>
    <cfRule type="expression" dxfId="79" priority="3486">
      <formula>Y5= "Insignificant"</formula>
    </cfRule>
  </conditionalFormatting>
  <dataValidations count="1">
    <dataValidation type="list" allowBlank="1" showInputMessage="1" showErrorMessage="1" sqref="F5:F77" xr:uid="{5BAB5E5F-CD14-4B5E-9C00-006EBE6E5530}">
      <formula1>"Direct, Indirect, Transition, Compund, Opportunity"</formula1>
    </dataValidation>
  </dataValidations>
  <pageMargins left="0.7" right="0.7" top="0.75" bottom="0.75" header="0.3" footer="0.3"/>
  <pageSetup paperSize="256" orientation="landscape" r:id="rId1"/>
  <headerFooter>
    <oddHeader>&amp;L&amp;"Calibri"&amp;8&amp;K000000 Sensitivity: General&amp;1#_x000D_</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111D148-A162-48EB-8648-013D9F32591C}">
          <x14:formula1>
            <xm:f>Validation!$B$4:$B$7</xm:f>
          </x14:formula1>
          <xm:sqref>J7:N77 J5:N5</xm:sqref>
        </x14:dataValidation>
        <x14:dataValidation type="list" allowBlank="1" showInputMessage="1" showErrorMessage="1" xr:uid="{78C2D2D4-0197-4E20-A797-333A97831E07}">
          <x14:formula1>
            <xm:f>Validation!$B$16:$B$19</xm:f>
          </x14:formula1>
          <xm:sqref>Q42:Q77 Q7:Q40 Q5</xm:sqref>
        </x14:dataValidation>
        <x14:dataValidation type="list" allowBlank="1" showInputMessage="1" showErrorMessage="1" xr:uid="{753FC30A-90AF-4F2E-BCA6-4020E1DD713B}">
          <x14:formula1>
            <xm:f>Validation!$B$10:$B$13</xm:f>
          </x14:formula1>
          <xm:sqref>P42:P77 P7:P40 P5</xm:sqref>
        </x14:dataValidation>
        <x14:dataValidation type="list" allowBlank="1" showInputMessage="1" showErrorMessage="1" xr:uid="{F72BED5B-6737-4385-84A3-FD5497CB1936}">
          <x14:formula1>
            <xm:f>Validation!$T$26:$T$30</xm:f>
          </x14:formula1>
          <xm:sqref>Y5:Y77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F7097-8000-4209-8BD4-3FEF6C1B986E}">
  <sheetPr codeName="Sheet3"/>
  <dimension ref="A1:AD135"/>
  <sheetViews>
    <sheetView topLeftCell="H1" zoomScaleNormal="100" workbookViewId="0">
      <selection activeCell="I7" sqref="I7"/>
    </sheetView>
    <sheetView workbookViewId="1">
      <selection activeCell="I136" sqref="I136"/>
    </sheetView>
  </sheetViews>
  <sheetFormatPr defaultColWidth="9.140625" defaultRowHeight="15" x14ac:dyDescent="0.25"/>
  <cols>
    <col min="1" max="1" width="6.42578125" style="124" customWidth="1"/>
    <col min="2" max="2" width="18.140625" style="124" customWidth="1"/>
    <col min="3" max="3" width="17.5703125" style="124" customWidth="1"/>
    <col min="4" max="4" width="10.7109375" style="124" customWidth="1"/>
    <col min="5" max="5" width="10.42578125" style="124" customWidth="1"/>
    <col min="6" max="6" width="8.28515625" style="124" customWidth="1"/>
    <col min="7" max="7" width="25.42578125" style="124" customWidth="1"/>
    <col min="8" max="8" width="26.7109375" style="124" customWidth="1"/>
    <col min="9" max="9" width="15.5703125" style="124" customWidth="1"/>
    <col min="10" max="14" width="10.5703125" style="124" customWidth="1"/>
    <col min="15" max="15" width="33.5703125" style="366" customWidth="1"/>
    <col min="16" max="16" width="9.28515625" style="124" customWidth="1"/>
    <col min="17" max="17" width="8.85546875" style="124" customWidth="1"/>
    <col min="18" max="18" width="11.28515625" style="124" customWidth="1"/>
    <col min="19" max="19" width="36.140625" style="366" customWidth="1"/>
    <col min="20" max="25" width="8.7109375" style="124" customWidth="1"/>
    <col min="26" max="26" width="46.5703125" style="124" customWidth="1"/>
    <col min="27" max="27" width="9.85546875" style="124" customWidth="1"/>
    <col min="28" max="28" width="15.5703125" style="124" customWidth="1"/>
    <col min="29" max="29" width="26" style="124" customWidth="1"/>
    <col min="30" max="16384" width="9.140625" style="124"/>
  </cols>
  <sheetData>
    <row r="1" spans="1:30" ht="23.25" x14ac:dyDescent="0.25">
      <c r="A1" s="1" t="s">
        <v>0</v>
      </c>
      <c r="B1" s="2"/>
      <c r="C1" s="2"/>
      <c r="D1" s="2"/>
      <c r="E1" s="2"/>
      <c r="F1" s="2"/>
      <c r="G1" s="2"/>
      <c r="H1" s="2"/>
      <c r="I1" s="2"/>
      <c r="J1" s="2"/>
      <c r="K1" s="2"/>
      <c r="L1" s="2"/>
      <c r="M1" s="2"/>
      <c r="N1" s="2"/>
      <c r="O1" s="362"/>
      <c r="P1" s="2"/>
      <c r="Q1" s="2"/>
      <c r="R1" s="2"/>
      <c r="S1" s="362"/>
      <c r="T1" s="2"/>
      <c r="U1" s="2"/>
      <c r="V1" s="2"/>
      <c r="W1" s="2"/>
      <c r="X1" s="2"/>
      <c r="Y1" s="3"/>
      <c r="Z1" s="3"/>
      <c r="AA1" s="3"/>
      <c r="AB1" s="3"/>
      <c r="AC1" s="4"/>
    </row>
    <row r="2" spans="1:30" x14ac:dyDescent="0.25">
      <c r="A2" s="2"/>
      <c r="B2" s="2"/>
      <c r="C2" s="2"/>
      <c r="D2" s="2"/>
      <c r="E2" s="2"/>
      <c r="F2" s="2"/>
      <c r="G2" s="2"/>
      <c r="H2" s="2"/>
      <c r="I2" s="2"/>
      <c r="J2" s="2"/>
      <c r="K2" s="2"/>
      <c r="L2" s="2"/>
      <c r="M2" s="2"/>
      <c r="N2" s="2"/>
      <c r="O2" s="362"/>
      <c r="P2" s="2"/>
      <c r="Q2" s="2"/>
      <c r="R2" s="2"/>
      <c r="S2" s="362"/>
      <c r="T2" s="403" t="s">
        <v>16</v>
      </c>
      <c r="U2" s="403"/>
      <c r="V2" s="403"/>
      <c r="W2" s="403"/>
      <c r="X2" s="403"/>
      <c r="Y2" s="3"/>
      <c r="Z2" s="3"/>
      <c r="AA2" s="3"/>
      <c r="AB2" s="3"/>
      <c r="AC2" s="4"/>
    </row>
    <row r="3" spans="1:30" x14ac:dyDescent="0.25">
      <c r="A3" s="406" t="s">
        <v>1</v>
      </c>
      <c r="B3" s="406" t="s">
        <v>2</v>
      </c>
      <c r="C3" s="406" t="s">
        <v>3</v>
      </c>
      <c r="D3" s="406" t="s">
        <v>4</v>
      </c>
      <c r="E3" s="406" t="s">
        <v>5</v>
      </c>
      <c r="F3" s="406" t="s">
        <v>6</v>
      </c>
      <c r="G3" s="406" t="s">
        <v>7</v>
      </c>
      <c r="H3" s="406" t="s">
        <v>8</v>
      </c>
      <c r="I3" s="406" t="s">
        <v>9</v>
      </c>
      <c r="J3" s="423" t="s">
        <v>10</v>
      </c>
      <c r="K3" s="424"/>
      <c r="L3" s="424"/>
      <c r="M3" s="424"/>
      <c r="N3" s="425"/>
      <c r="O3" s="419" t="s">
        <v>2102</v>
      </c>
      <c r="P3" s="417" t="s">
        <v>12</v>
      </c>
      <c r="Q3" s="417" t="s">
        <v>13</v>
      </c>
      <c r="R3" s="417" t="s">
        <v>14</v>
      </c>
      <c r="S3" s="421" t="s">
        <v>15</v>
      </c>
      <c r="T3" s="409" t="s">
        <v>21</v>
      </c>
      <c r="U3" s="411" t="s">
        <v>22</v>
      </c>
      <c r="V3" s="411" t="s">
        <v>23</v>
      </c>
      <c r="W3" s="411" t="s">
        <v>24</v>
      </c>
      <c r="X3" s="413" t="s">
        <v>25</v>
      </c>
      <c r="Y3" s="415" t="s">
        <v>2103</v>
      </c>
      <c r="Z3" s="415" t="s">
        <v>18</v>
      </c>
      <c r="AA3" s="415" t="s">
        <v>2100</v>
      </c>
      <c r="AB3" s="415" t="s">
        <v>20</v>
      </c>
      <c r="AC3" s="4"/>
    </row>
    <row r="4" spans="1:30" ht="38.25" x14ac:dyDescent="0.25">
      <c r="A4" s="407"/>
      <c r="B4" s="407"/>
      <c r="C4" s="407"/>
      <c r="D4" s="407"/>
      <c r="E4" s="407"/>
      <c r="F4" s="407"/>
      <c r="G4" s="407"/>
      <c r="H4" s="407"/>
      <c r="I4" s="407"/>
      <c r="J4" s="123" t="s">
        <v>21</v>
      </c>
      <c r="K4" s="123" t="s">
        <v>22</v>
      </c>
      <c r="L4" s="123" t="s">
        <v>23</v>
      </c>
      <c r="M4" s="123" t="s">
        <v>24</v>
      </c>
      <c r="N4" s="123" t="s">
        <v>25</v>
      </c>
      <c r="O4" s="420"/>
      <c r="P4" s="418"/>
      <c r="Q4" s="418"/>
      <c r="R4" s="418"/>
      <c r="S4" s="422"/>
      <c r="T4" s="410"/>
      <c r="U4" s="412"/>
      <c r="V4" s="412"/>
      <c r="W4" s="412"/>
      <c r="X4" s="414"/>
      <c r="Y4" s="416"/>
      <c r="Z4" s="416"/>
      <c r="AA4" s="416"/>
      <c r="AB4" s="416"/>
      <c r="AC4" s="4"/>
    </row>
    <row r="5" spans="1:30" ht="99.95" customHeight="1" x14ac:dyDescent="0.25">
      <c r="A5" s="103" t="s">
        <v>87</v>
      </c>
      <c r="B5" s="107" t="s">
        <v>88</v>
      </c>
      <c r="C5" s="105" t="s">
        <v>89</v>
      </c>
      <c r="D5" s="105" t="s">
        <v>90</v>
      </c>
      <c r="E5" s="105"/>
      <c r="F5" s="105" t="s">
        <v>31</v>
      </c>
      <c r="G5" s="104" t="s">
        <v>91</v>
      </c>
      <c r="H5" s="106" t="s">
        <v>92</v>
      </c>
      <c r="I5" s="106"/>
      <c r="J5" s="93" t="s">
        <v>35</v>
      </c>
      <c r="K5" s="93" t="s">
        <v>36</v>
      </c>
      <c r="L5" s="93" t="s">
        <v>36</v>
      </c>
      <c r="M5" s="93" t="s">
        <v>36</v>
      </c>
      <c r="N5" s="93" t="s">
        <v>36</v>
      </c>
      <c r="O5" s="363" t="s">
        <v>2104</v>
      </c>
      <c r="P5" s="5" t="s">
        <v>37</v>
      </c>
      <c r="Q5" s="7" t="s">
        <v>34</v>
      </c>
      <c r="R5" s="8" t="str">
        <f>IFERROR(VLOOKUP(INDEX([4]Validation!$O$11:$R$14, MATCH($Q5,[4]Validation!$M$11:$M$14,0),MATCH($P5,[4]Validation!$O$9:$R$9,0)),[4]Validation!$F$10:$G$25,2,FALSE), "")</f>
        <v>Extreme</v>
      </c>
      <c r="S5" s="367" t="s">
        <v>94</v>
      </c>
      <c r="T5" s="8" t="str">
        <f>IFERROR(VLOOKUP(INDEX([4]Validation!$O$20:$R$23, MATCH($R5,[4]Validation!$M$20:$M$23,0),MATCH(J5,[4]Validation!$O$18:$R$18,0)),v.IPCC.risk,2,FALSE), "")</f>
        <v>High</v>
      </c>
      <c r="U5" s="8" t="str">
        <f>IFERROR(VLOOKUP(INDEX([4]Validation!$O$20:$R$23, MATCH($R5,[4]Validation!$M$20:$M$23,0),MATCH(K5,[4]Validation!$O$18:$R$18,0)),v.IPCC.risk,2,FALSE), "")</f>
        <v>Extreme</v>
      </c>
      <c r="V5" s="8" t="str">
        <f>IFERROR(VLOOKUP(INDEX([4]Validation!$O$20:$R$23, MATCH($R5,[4]Validation!$M$20:$M$23,0),MATCH(L5,[4]Validation!$O$18:$R$18,0)),v.IPCC.risk,2,FALSE), "")</f>
        <v>Extreme</v>
      </c>
      <c r="W5" s="8" t="str">
        <f>IFERROR(VLOOKUP(INDEX([4]Validation!$O$20:$R$23, MATCH($R5,[4]Validation!$M$20:$M$23,0),MATCH(M5,[4]Validation!$O$18:$R$18,0)),v.IPCC.risk,2,FALSE), "")</f>
        <v>Extreme</v>
      </c>
      <c r="X5" s="8" t="str">
        <f>IFERROR(VLOOKUP(INDEX([4]Validation!$O$20:$R$23, MATCH($R5,[4]Validation!$M$20:$M$23,0),MATCH(N5,[4]Validation!$O$18:$R$18,0)),v.IPCC.risk,2,FALSE), "")</f>
        <v>Extreme</v>
      </c>
      <c r="Y5" s="8" t="s">
        <v>41</v>
      </c>
      <c r="Z5" s="155" t="s">
        <v>2105</v>
      </c>
      <c r="AA5" s="8" t="s">
        <v>65</v>
      </c>
      <c r="AB5" s="134"/>
      <c r="AC5" s="4"/>
    </row>
    <row r="6" spans="1:30" ht="99.95" customHeight="1" x14ac:dyDescent="0.25">
      <c r="A6" s="103" t="s">
        <v>149</v>
      </c>
      <c r="B6" s="107" t="s">
        <v>150</v>
      </c>
      <c r="C6" s="105" t="s">
        <v>151</v>
      </c>
      <c r="D6" s="105" t="s">
        <v>90</v>
      </c>
      <c r="E6" s="105"/>
      <c r="F6" s="105" t="s">
        <v>31</v>
      </c>
      <c r="G6" s="104" t="s">
        <v>152</v>
      </c>
      <c r="H6" s="106" t="s">
        <v>153</v>
      </c>
      <c r="I6" s="106"/>
      <c r="J6" s="93" t="s">
        <v>36</v>
      </c>
      <c r="K6" s="93" t="s">
        <v>36</v>
      </c>
      <c r="L6" s="93" t="s">
        <v>36</v>
      </c>
      <c r="M6" s="93" t="s">
        <v>37</v>
      </c>
      <c r="N6" s="93" t="s">
        <v>37</v>
      </c>
      <c r="O6" s="363" t="s">
        <v>154</v>
      </c>
      <c r="P6" s="5" t="s">
        <v>36</v>
      </c>
      <c r="Q6" s="7" t="s">
        <v>34</v>
      </c>
      <c r="R6" s="8" t="str">
        <f>IFERROR(VLOOKUP(INDEX([4]Validation!$O$11:$R$14, MATCH($Q6,[4]Validation!$M$11:$M$14,0),MATCH($P6,[4]Validation!$O$9:$R$9,0)),[4]Validation!$F$10:$G$25,2,FALSE), "")</f>
        <v>High</v>
      </c>
      <c r="S6" s="367" t="s">
        <v>155</v>
      </c>
      <c r="T6" s="8" t="str">
        <f>IFERROR(VLOOKUP(INDEX([4]Validation!$O$20:$R$23, MATCH($R6,[4]Validation!$M$20:$M$23,0),MATCH(J6,[4]Validation!$O$18:$R$18,0)),v.IPCC.risk,2,FALSE), "")</f>
        <v>High</v>
      </c>
      <c r="U6" s="8" t="str">
        <f>IFERROR(VLOOKUP(INDEX([4]Validation!$O$20:$R$23, MATCH($R6,[4]Validation!$M$20:$M$23,0),MATCH(K6,[4]Validation!$O$18:$R$18,0)),v.IPCC.risk,2,FALSE), "")</f>
        <v>High</v>
      </c>
      <c r="V6" s="8" t="str">
        <f>IFERROR(VLOOKUP(INDEX([4]Validation!$O$20:$R$23, MATCH($R6,[4]Validation!$M$20:$M$23,0),MATCH(L6,[4]Validation!$O$18:$R$18,0)),v.IPCC.risk,2,FALSE), "")</f>
        <v>High</v>
      </c>
      <c r="W6" s="8" t="str">
        <f>IFERROR(VLOOKUP(INDEX([4]Validation!$O$20:$R$23, MATCH($R6,[4]Validation!$M$20:$M$23,0),MATCH(M6,[4]Validation!$O$18:$R$18,0)),v.IPCC.risk,2,FALSE), "")</f>
        <v>Extreme</v>
      </c>
      <c r="X6" s="8" t="str">
        <f>IFERROR(VLOOKUP(INDEX([4]Validation!$O$20:$R$23, MATCH($R6,[4]Validation!$M$20:$M$23,0),MATCH(N6,[4]Validation!$O$18:$R$18,0)),v.IPCC.risk,2,FALSE), "")</f>
        <v>Extreme</v>
      </c>
      <c r="Y6" s="8" t="s">
        <v>84</v>
      </c>
      <c r="Z6" s="155" t="s">
        <v>2106</v>
      </c>
      <c r="AA6" s="8" t="s">
        <v>65</v>
      </c>
      <c r="AB6" s="134"/>
      <c r="AC6" s="4"/>
    </row>
    <row r="7" spans="1:30" s="339" customFormat="1" ht="99.95" customHeight="1" x14ac:dyDescent="0.25">
      <c r="A7" s="103" t="s">
        <v>482</v>
      </c>
      <c r="B7" s="107" t="s">
        <v>259</v>
      </c>
      <c r="C7" s="105" t="s">
        <v>483</v>
      </c>
      <c r="D7" s="105" t="s">
        <v>90</v>
      </c>
      <c r="E7" s="105"/>
      <c r="F7" s="105" t="s">
        <v>31</v>
      </c>
      <c r="G7" s="104" t="s">
        <v>484</v>
      </c>
      <c r="H7" s="106" t="s">
        <v>485</v>
      </c>
      <c r="I7" s="106" t="s">
        <v>486</v>
      </c>
      <c r="J7" s="93" t="s">
        <v>36</v>
      </c>
      <c r="K7" s="93" t="s">
        <v>36</v>
      </c>
      <c r="L7" s="93" t="s">
        <v>36</v>
      </c>
      <c r="M7" s="93" t="s">
        <v>37</v>
      </c>
      <c r="N7" s="93" t="s">
        <v>37</v>
      </c>
      <c r="O7" s="363" t="s">
        <v>487</v>
      </c>
      <c r="P7" s="5" t="s">
        <v>36</v>
      </c>
      <c r="Q7" s="7" t="s">
        <v>122</v>
      </c>
      <c r="R7" s="8" t="str">
        <f>IFERROR(VLOOKUP(INDEX([4]Validation!$O$11:$R$14, MATCH($Q7,[4]Validation!$M$11:$M$14,0),MATCH($P7,[4]Validation!$O$9:$R$9,0)),[4]Validation!$F$10:$G$25,2,FALSE), "")</f>
        <v>High</v>
      </c>
      <c r="S7" s="367" t="s">
        <v>488</v>
      </c>
      <c r="T7" s="8" t="str">
        <f>IFERROR(VLOOKUP(INDEX([4]Validation!$O$20:$R$23, MATCH($R7,[4]Validation!$M$20:$M$23,0),MATCH(J7,[4]Validation!$O$18:$R$18,0)),v.IPCC.risk,2,FALSE), "")</f>
        <v>High</v>
      </c>
      <c r="U7" s="8" t="str">
        <f>IFERROR(VLOOKUP(INDEX([4]Validation!$O$20:$R$23, MATCH($R7,[4]Validation!$M$20:$M$23,0),MATCH(K7,[4]Validation!$O$18:$R$18,0)),v.IPCC.risk,2,FALSE), "")</f>
        <v>High</v>
      </c>
      <c r="V7" s="8" t="str">
        <f>IFERROR(VLOOKUP(INDEX([4]Validation!$O$20:$R$23, MATCH($R7,[4]Validation!$M$20:$M$23,0),MATCH(L7,[4]Validation!$O$18:$R$18,0)),v.IPCC.risk,2,FALSE), "")</f>
        <v>High</v>
      </c>
      <c r="W7" s="8" t="str">
        <f>IFERROR(VLOOKUP(INDEX([4]Validation!$O$20:$R$23, MATCH($R7,[4]Validation!$M$20:$M$23,0),MATCH(M7,[4]Validation!$O$18:$R$18,0)),v.IPCC.risk,2,FALSE), "")</f>
        <v>Extreme</v>
      </c>
      <c r="X7" s="8" t="str">
        <f>IFERROR(VLOOKUP(INDEX([4]Validation!$O$20:$R$23, MATCH($R7,[4]Validation!$M$20:$M$23,0),MATCH(N7,[4]Validation!$O$18:$R$18,0)),v.IPCC.risk,2,FALSE), "")</f>
        <v>Extreme</v>
      </c>
      <c r="Y7" s="8" t="s">
        <v>35</v>
      </c>
      <c r="Z7" s="155" t="s">
        <v>489</v>
      </c>
      <c r="AA7" s="8" t="s">
        <v>65</v>
      </c>
      <c r="AB7" s="134"/>
      <c r="AC7" s="4"/>
      <c r="AD7" s="124"/>
    </row>
    <row r="8" spans="1:30" ht="99.95" customHeight="1" x14ac:dyDescent="0.25">
      <c r="A8" s="103" t="s">
        <v>490</v>
      </c>
      <c r="B8" s="340" t="s">
        <v>491</v>
      </c>
      <c r="C8" s="105" t="s">
        <v>483</v>
      </c>
      <c r="D8" s="105" t="s">
        <v>90</v>
      </c>
      <c r="E8" s="105"/>
      <c r="F8" s="105" t="s">
        <v>31</v>
      </c>
      <c r="G8" s="104" t="s">
        <v>492</v>
      </c>
      <c r="H8" s="106" t="s">
        <v>493</v>
      </c>
      <c r="I8" s="106" t="s">
        <v>486</v>
      </c>
      <c r="J8" s="93" t="s">
        <v>36</v>
      </c>
      <c r="K8" s="93" t="s">
        <v>36</v>
      </c>
      <c r="L8" s="93" t="s">
        <v>36</v>
      </c>
      <c r="M8" s="93" t="s">
        <v>37</v>
      </c>
      <c r="N8" s="93" t="s">
        <v>37</v>
      </c>
      <c r="O8" s="363" t="s">
        <v>487</v>
      </c>
      <c r="P8" s="5" t="s">
        <v>36</v>
      </c>
      <c r="Q8" s="7" t="s">
        <v>122</v>
      </c>
      <c r="R8" s="8" t="str">
        <f>IFERROR(VLOOKUP(INDEX([4]Validation!$O$11:$R$14, MATCH($Q8,[4]Validation!$M$11:$M$14,0),MATCH($P8,[4]Validation!$O$9:$R$9,0)),[4]Validation!$F$10:$G$25,2,FALSE), "")</f>
        <v>High</v>
      </c>
      <c r="S8" s="367" t="s">
        <v>494</v>
      </c>
      <c r="T8" s="8" t="str">
        <f>IFERROR(VLOOKUP(INDEX([4]Validation!$O$20:$R$23, MATCH($R8,[4]Validation!$M$20:$M$23,0),MATCH(J8,[4]Validation!$O$18:$R$18,0)),v.IPCC.risk,2,FALSE), "")</f>
        <v>High</v>
      </c>
      <c r="U8" s="8" t="str">
        <f>IFERROR(VLOOKUP(INDEX([4]Validation!$O$20:$R$23, MATCH($R8,[4]Validation!$M$20:$M$23,0),MATCH(K8,[4]Validation!$O$18:$R$18,0)),v.IPCC.risk,2,FALSE), "")</f>
        <v>High</v>
      </c>
      <c r="V8" s="8" t="str">
        <f>IFERROR(VLOOKUP(INDEX([4]Validation!$O$20:$R$23, MATCH($R8,[4]Validation!$M$20:$M$23,0),MATCH(L8,[4]Validation!$O$18:$R$18,0)),v.IPCC.risk,2,FALSE), "")</f>
        <v>High</v>
      </c>
      <c r="W8" s="8" t="str">
        <f>IFERROR(VLOOKUP(INDEX([4]Validation!$O$20:$R$23, MATCH($R8,[4]Validation!$M$20:$M$23,0),MATCH(M8,[4]Validation!$O$18:$R$18,0)),v.IPCC.risk,2,FALSE), "")</f>
        <v>Extreme</v>
      </c>
      <c r="X8" s="8" t="str">
        <f>IFERROR(VLOOKUP(INDEX([4]Validation!$O$20:$R$23, MATCH($R8,[4]Validation!$M$20:$M$23,0),MATCH(N8,[4]Validation!$O$18:$R$18,0)),v.IPCC.risk,2,FALSE), "")</f>
        <v>Extreme</v>
      </c>
      <c r="Y8" s="8" t="s">
        <v>35</v>
      </c>
      <c r="Z8" s="155" t="s">
        <v>495</v>
      </c>
      <c r="AA8" s="8" t="s">
        <v>65</v>
      </c>
      <c r="AB8" s="134"/>
      <c r="AC8" s="4"/>
    </row>
    <row r="9" spans="1:30" ht="99.95" customHeight="1" x14ac:dyDescent="0.25">
      <c r="A9" s="103" t="s">
        <v>496</v>
      </c>
      <c r="B9" s="107" t="s">
        <v>497</v>
      </c>
      <c r="C9" s="105" t="s">
        <v>483</v>
      </c>
      <c r="D9" s="105" t="s">
        <v>90</v>
      </c>
      <c r="E9" s="105"/>
      <c r="F9" s="105" t="s">
        <v>31</v>
      </c>
      <c r="G9" s="104" t="s">
        <v>498</v>
      </c>
      <c r="H9" s="106" t="s">
        <v>499</v>
      </c>
      <c r="I9" s="106" t="s">
        <v>486</v>
      </c>
      <c r="J9" s="93" t="s">
        <v>36</v>
      </c>
      <c r="K9" s="93" t="s">
        <v>36</v>
      </c>
      <c r="L9" s="93" t="s">
        <v>36</v>
      </c>
      <c r="M9" s="93" t="s">
        <v>37</v>
      </c>
      <c r="N9" s="93" t="s">
        <v>37</v>
      </c>
      <c r="O9" s="363" t="s">
        <v>500</v>
      </c>
      <c r="P9" s="5" t="s">
        <v>36</v>
      </c>
      <c r="Q9" s="7" t="s">
        <v>122</v>
      </c>
      <c r="R9" s="8" t="str">
        <f>IFERROR(VLOOKUP(INDEX([4]Validation!$O$11:$R$14, MATCH($Q9,[4]Validation!$M$11:$M$14,0),MATCH($P9,[4]Validation!$O$9:$R$9,0)),[4]Validation!$F$10:$G$25,2,FALSE), "")</f>
        <v>High</v>
      </c>
      <c r="S9" s="367" t="s">
        <v>501</v>
      </c>
      <c r="T9" s="8" t="str">
        <f>IFERROR(VLOOKUP(INDEX([4]Validation!$O$20:$R$23, MATCH($R9,[4]Validation!$M$20:$M$23,0),MATCH(J9,[4]Validation!$O$18:$R$18,0)),v.IPCC.risk,2,FALSE), "")</f>
        <v>High</v>
      </c>
      <c r="U9" s="8" t="str">
        <f>IFERROR(VLOOKUP(INDEX([4]Validation!$O$20:$R$23, MATCH($R9,[4]Validation!$M$20:$M$23,0),MATCH(K9,[4]Validation!$O$18:$R$18,0)),v.IPCC.risk,2,FALSE), "")</f>
        <v>High</v>
      </c>
      <c r="V9" s="8" t="str">
        <f>IFERROR(VLOOKUP(INDEX([4]Validation!$O$20:$R$23, MATCH($R9,[4]Validation!$M$20:$M$23,0),MATCH(L9,[4]Validation!$O$18:$R$18,0)),v.IPCC.risk,2,FALSE), "")</f>
        <v>High</v>
      </c>
      <c r="W9" s="8" t="str">
        <f>IFERROR(VLOOKUP(INDEX([4]Validation!$O$20:$R$23, MATCH($R9,[4]Validation!$M$20:$M$23,0),MATCH(M9,[4]Validation!$O$18:$R$18,0)),v.IPCC.risk,2,FALSE), "")</f>
        <v>Extreme</v>
      </c>
      <c r="X9" s="8" t="str">
        <f>IFERROR(VLOOKUP(INDEX([4]Validation!$O$20:$R$23, MATCH($R9,[4]Validation!$M$20:$M$23,0),MATCH(N9,[4]Validation!$O$18:$R$18,0)),v.IPCC.risk,2,FALSE), "")</f>
        <v>Extreme</v>
      </c>
      <c r="Y9" s="8" t="s">
        <v>35</v>
      </c>
      <c r="Z9" s="155" t="s">
        <v>480</v>
      </c>
      <c r="AA9" s="8" t="s">
        <v>65</v>
      </c>
      <c r="AB9" s="134" t="s">
        <v>1334</v>
      </c>
      <c r="AC9" s="4"/>
    </row>
    <row r="10" spans="1:30" ht="99.95" customHeight="1" x14ac:dyDescent="0.25">
      <c r="A10" s="103" t="s">
        <v>561</v>
      </c>
      <c r="B10" s="340" t="s">
        <v>57</v>
      </c>
      <c r="C10" s="105" t="s">
        <v>89</v>
      </c>
      <c r="D10" s="105" t="s">
        <v>90</v>
      </c>
      <c r="E10" s="105"/>
      <c r="F10" s="105" t="s">
        <v>31</v>
      </c>
      <c r="G10" s="104" t="s">
        <v>562</v>
      </c>
      <c r="H10" s="106"/>
      <c r="I10" s="106"/>
      <c r="J10" s="93" t="s">
        <v>35</v>
      </c>
      <c r="K10" s="93" t="s">
        <v>36</v>
      </c>
      <c r="L10" s="93" t="s">
        <v>36</v>
      </c>
      <c r="M10" s="93" t="s">
        <v>36</v>
      </c>
      <c r="N10" s="93" t="s">
        <v>36</v>
      </c>
      <c r="O10" s="363" t="s">
        <v>563</v>
      </c>
      <c r="P10" s="5" t="s">
        <v>35</v>
      </c>
      <c r="Q10" s="7" t="s">
        <v>39</v>
      </c>
      <c r="R10" s="8" t="str">
        <f>IFERROR(VLOOKUP(INDEX([4]Validation!$O$11:$R$14, MATCH($Q10,[4]Validation!$M$11:$M$14,0),MATCH($P10,[4]Validation!$O$9:$R$9,0)),[4]Validation!$F$10:$G$25,2,FALSE), "")</f>
        <v>High</v>
      </c>
      <c r="S10" s="367" t="s">
        <v>564</v>
      </c>
      <c r="T10" s="8" t="str">
        <f>IFERROR(VLOOKUP(INDEX([4]Validation!$O$20:$R$23, MATCH($R10,[4]Validation!$M$20:$M$23,0),MATCH(J10,[4]Validation!$O$18:$R$18,0)),v.IPCC.risk,2,FALSE), "")</f>
        <v>Moderate</v>
      </c>
      <c r="U10" s="8" t="str">
        <f>IFERROR(VLOOKUP(INDEX([4]Validation!$O$20:$R$23, MATCH($R10,[4]Validation!$M$20:$M$23,0),MATCH(K10,[4]Validation!$O$18:$R$18,0)),v.IPCC.risk,2,FALSE), "")</f>
        <v>High</v>
      </c>
      <c r="V10" s="8" t="str">
        <f>IFERROR(VLOOKUP(INDEX([4]Validation!$O$20:$R$23, MATCH($R10,[4]Validation!$M$20:$M$23,0),MATCH(L10,[4]Validation!$O$18:$R$18,0)),v.IPCC.risk,2,FALSE), "")</f>
        <v>High</v>
      </c>
      <c r="W10" s="8" t="str">
        <f>IFERROR(VLOOKUP(INDEX([4]Validation!$O$20:$R$23, MATCH($R10,[4]Validation!$M$20:$M$23,0),MATCH(M10,[4]Validation!$O$18:$R$18,0)),v.IPCC.risk,2,FALSE), "")</f>
        <v>High</v>
      </c>
      <c r="X10" s="8" t="str">
        <f>IFERROR(VLOOKUP(INDEX([4]Validation!$O$20:$R$23, MATCH($R10,[4]Validation!$M$20:$M$23,0),MATCH(N10,[4]Validation!$O$18:$R$18,0)),v.IPCC.risk,2,FALSE), "")</f>
        <v>High</v>
      </c>
      <c r="Y10" s="8" t="s">
        <v>41</v>
      </c>
      <c r="Z10" s="155" t="s">
        <v>2108</v>
      </c>
      <c r="AA10" s="8" t="s">
        <v>65</v>
      </c>
      <c r="AB10" s="134"/>
      <c r="AC10" s="4"/>
    </row>
    <row r="11" spans="1:30" ht="99.95" customHeight="1" x14ac:dyDescent="0.25">
      <c r="A11" s="103" t="s">
        <v>555</v>
      </c>
      <c r="B11" s="107" t="s">
        <v>150</v>
      </c>
      <c r="C11" s="105" t="s">
        <v>89</v>
      </c>
      <c r="D11" s="105" t="s">
        <v>90</v>
      </c>
      <c r="E11" s="105"/>
      <c r="F11" s="105" t="s">
        <v>31</v>
      </c>
      <c r="G11" s="104" t="s">
        <v>556</v>
      </c>
      <c r="H11" s="106" t="s">
        <v>557</v>
      </c>
      <c r="I11" s="106"/>
      <c r="J11" s="93" t="s">
        <v>35</v>
      </c>
      <c r="K11" s="93" t="s">
        <v>36</v>
      </c>
      <c r="L11" s="93" t="s">
        <v>36</v>
      </c>
      <c r="M11" s="93" t="s">
        <v>36</v>
      </c>
      <c r="N11" s="93" t="s">
        <v>36</v>
      </c>
      <c r="O11" s="363" t="s">
        <v>558</v>
      </c>
      <c r="P11" s="5" t="s">
        <v>36</v>
      </c>
      <c r="Q11" s="7" t="s">
        <v>34</v>
      </c>
      <c r="R11" s="8" t="str">
        <f>IFERROR(VLOOKUP(INDEX([4]Validation!$O$11:$R$14, MATCH($Q11,[4]Validation!$M$11:$M$14,0),MATCH($P11,[4]Validation!$O$9:$R$9,0)),[4]Validation!$F$10:$G$25,2,FALSE), "")</f>
        <v>High</v>
      </c>
      <c r="S11" s="367" t="s">
        <v>559</v>
      </c>
      <c r="T11" s="8" t="str">
        <f>IFERROR(VLOOKUP(INDEX([4]Validation!$O$20:$R$23, MATCH($R11,[4]Validation!$M$20:$M$23,0),MATCH(J11,[4]Validation!$O$18:$R$18,0)),v.IPCC.risk,2,FALSE), "")</f>
        <v>Moderate</v>
      </c>
      <c r="U11" s="8" t="str">
        <f>IFERROR(VLOOKUP(INDEX([4]Validation!$O$20:$R$23, MATCH($R11,[4]Validation!$M$20:$M$23,0),MATCH(K11,[4]Validation!$O$18:$R$18,0)),v.IPCC.risk,2,FALSE), "")</f>
        <v>High</v>
      </c>
      <c r="V11" s="8" t="str">
        <f>IFERROR(VLOOKUP(INDEX([4]Validation!$O$20:$R$23, MATCH($R11,[4]Validation!$M$20:$M$23,0),MATCH(L11,[4]Validation!$O$18:$R$18,0)),v.IPCC.risk,2,FALSE), "")</f>
        <v>High</v>
      </c>
      <c r="W11" s="8" t="str">
        <f>IFERROR(VLOOKUP(INDEX([4]Validation!$O$20:$R$23, MATCH($R11,[4]Validation!$M$20:$M$23,0),MATCH(M11,[4]Validation!$O$18:$R$18,0)),v.IPCC.risk,2,FALSE), "")</f>
        <v>High</v>
      </c>
      <c r="X11" s="8" t="str">
        <f>IFERROR(VLOOKUP(INDEX([4]Validation!$O$20:$R$23, MATCH($R11,[4]Validation!$M$20:$M$23,0),MATCH(N11,[4]Validation!$O$18:$R$18,0)),v.IPCC.risk,2,FALSE), "")</f>
        <v>High</v>
      </c>
      <c r="Y11" s="8" t="s">
        <v>41</v>
      </c>
      <c r="Z11" s="155" t="s">
        <v>2109</v>
      </c>
      <c r="AA11" s="8" t="s">
        <v>65</v>
      </c>
      <c r="AB11" s="134" t="s">
        <v>1591</v>
      </c>
      <c r="AC11" s="4"/>
    </row>
    <row r="12" spans="1:30" ht="99.95" customHeight="1" x14ac:dyDescent="0.25">
      <c r="A12" s="103" t="s">
        <v>549</v>
      </c>
      <c r="B12" s="340" t="s">
        <v>68</v>
      </c>
      <c r="C12" s="105" t="s">
        <v>550</v>
      </c>
      <c r="D12" s="105" t="s">
        <v>90</v>
      </c>
      <c r="E12" s="105"/>
      <c r="F12" s="105" t="s">
        <v>31</v>
      </c>
      <c r="G12" s="104" t="s">
        <v>551</v>
      </c>
      <c r="H12" s="106"/>
      <c r="I12" s="106"/>
      <c r="J12" s="93" t="s">
        <v>35</v>
      </c>
      <c r="K12" s="93" t="s">
        <v>36</v>
      </c>
      <c r="L12" s="93" t="s">
        <v>36</v>
      </c>
      <c r="M12" s="93" t="s">
        <v>36</v>
      </c>
      <c r="N12" s="93" t="s">
        <v>36</v>
      </c>
      <c r="O12" s="363" t="s">
        <v>552</v>
      </c>
      <c r="P12" s="5" t="s">
        <v>36</v>
      </c>
      <c r="Q12" s="7" t="s">
        <v>34</v>
      </c>
      <c r="R12" s="8" t="str">
        <f>IFERROR(VLOOKUP(INDEX([4]Validation!$O$11:$R$14, MATCH($Q12,[4]Validation!$M$11:$M$14,0),MATCH($P12,[4]Validation!$O$9:$R$9,0)),[4]Validation!$F$10:$G$25,2,FALSE), "")</f>
        <v>High</v>
      </c>
      <c r="S12" s="367" t="s">
        <v>553</v>
      </c>
      <c r="T12" s="8" t="str">
        <f>IFERROR(VLOOKUP(INDEX([4]Validation!$O$20:$R$23, MATCH($R12,[4]Validation!$M$20:$M$23,0),MATCH(J12,[4]Validation!$O$18:$R$18,0)),v.IPCC.risk,2,FALSE), "")</f>
        <v>Moderate</v>
      </c>
      <c r="U12" s="8" t="str">
        <f>IFERROR(VLOOKUP(INDEX([4]Validation!$O$20:$R$23, MATCH($R12,[4]Validation!$M$20:$M$23,0),MATCH(K12,[4]Validation!$O$18:$R$18,0)),v.IPCC.risk,2,FALSE), "")</f>
        <v>High</v>
      </c>
      <c r="V12" s="8" t="str">
        <f>IFERROR(VLOOKUP(INDEX([4]Validation!$O$20:$R$23, MATCH($R12,[4]Validation!$M$20:$M$23,0),MATCH(L12,[4]Validation!$O$18:$R$18,0)),v.IPCC.risk,2,FALSE), "")</f>
        <v>High</v>
      </c>
      <c r="W12" s="8" t="str">
        <f>IFERROR(VLOOKUP(INDEX([4]Validation!$O$20:$R$23, MATCH($R12,[4]Validation!$M$20:$M$23,0),MATCH(M12,[4]Validation!$O$18:$R$18,0)),v.IPCC.risk,2,FALSE), "")</f>
        <v>High</v>
      </c>
      <c r="X12" s="8" t="str">
        <f>IFERROR(VLOOKUP(INDEX([4]Validation!$O$20:$R$23, MATCH($R12,[4]Validation!$M$20:$M$23,0),MATCH(N12,[4]Validation!$O$18:$R$18,0)),v.IPCC.risk,2,FALSE), "")</f>
        <v>High</v>
      </c>
      <c r="Y12" s="8" t="s">
        <v>41</v>
      </c>
      <c r="Z12" s="155" t="s">
        <v>2110</v>
      </c>
      <c r="AA12" s="8" t="s">
        <v>65</v>
      </c>
      <c r="AB12" s="134"/>
      <c r="AC12" s="4"/>
    </row>
    <row r="13" spans="1:30" ht="99.95" customHeight="1" x14ac:dyDescent="0.25">
      <c r="A13" s="103" t="s">
        <v>538</v>
      </c>
      <c r="B13" s="340" t="s">
        <v>68</v>
      </c>
      <c r="C13" s="105" t="s">
        <v>151</v>
      </c>
      <c r="D13" s="105" t="s">
        <v>90</v>
      </c>
      <c r="E13" s="105"/>
      <c r="F13" s="105" t="s">
        <v>31</v>
      </c>
      <c r="G13" s="104" t="s">
        <v>539</v>
      </c>
      <c r="H13" s="106" t="s">
        <v>540</v>
      </c>
      <c r="I13" s="106"/>
      <c r="J13" s="93" t="s">
        <v>35</v>
      </c>
      <c r="K13" s="93" t="s">
        <v>36</v>
      </c>
      <c r="L13" s="93" t="s">
        <v>36</v>
      </c>
      <c r="M13" s="93" t="s">
        <v>36</v>
      </c>
      <c r="N13" s="93" t="s">
        <v>36</v>
      </c>
      <c r="O13" s="363" t="s">
        <v>541</v>
      </c>
      <c r="P13" s="5" t="s">
        <v>35</v>
      </c>
      <c r="Q13" s="7" t="s">
        <v>34</v>
      </c>
      <c r="R13" s="8" t="str">
        <f>IFERROR(VLOOKUP(INDEX([4]Validation!$O$11:$R$14, MATCH($Q13,[4]Validation!$M$11:$M$14,0),MATCH($P13,[4]Validation!$O$9:$R$9,0)),[4]Validation!$F$10:$G$25,2,FALSE), "")</f>
        <v>Moderate</v>
      </c>
      <c r="S13" s="367" t="s">
        <v>542</v>
      </c>
      <c r="T13" s="8" t="str">
        <f>IFERROR(VLOOKUP(INDEX([4]Validation!$O$20:$R$23, MATCH($R13,[4]Validation!$M$20:$M$23,0),MATCH(J13,[4]Validation!$O$18:$R$18,0)),v.IPCC.risk,2,FALSE), "")</f>
        <v>Moderate</v>
      </c>
      <c r="U13" s="8" t="str">
        <f>IFERROR(VLOOKUP(INDEX([4]Validation!$O$20:$R$23, MATCH($R13,[4]Validation!$M$20:$M$23,0),MATCH(K13,[4]Validation!$O$18:$R$18,0)),v.IPCC.risk,2,FALSE), "")</f>
        <v>High</v>
      </c>
      <c r="V13" s="8" t="str">
        <f>IFERROR(VLOOKUP(INDEX([4]Validation!$O$20:$R$23, MATCH($R13,[4]Validation!$M$20:$M$23,0),MATCH(L13,[4]Validation!$O$18:$R$18,0)),v.IPCC.risk,2,FALSE), "")</f>
        <v>High</v>
      </c>
      <c r="W13" s="8" t="str">
        <f>IFERROR(VLOOKUP(INDEX([4]Validation!$O$20:$R$23, MATCH($R13,[4]Validation!$M$20:$M$23,0),MATCH(M13,[4]Validation!$O$18:$R$18,0)),v.IPCC.risk,2,FALSE), "")</f>
        <v>High</v>
      </c>
      <c r="X13" s="8" t="str">
        <f>IFERROR(VLOOKUP(INDEX([4]Validation!$O$20:$R$23, MATCH($R13,[4]Validation!$M$20:$M$23,0),MATCH(N13,[4]Validation!$O$18:$R$18,0)),v.IPCC.risk,2,FALSE), "")</f>
        <v>High</v>
      </c>
      <c r="Y13" s="8" t="s">
        <v>41</v>
      </c>
      <c r="Z13" s="155" t="s">
        <v>2111</v>
      </c>
      <c r="AA13" s="8" t="s">
        <v>65</v>
      </c>
      <c r="AB13" s="134"/>
      <c r="AC13" s="4"/>
    </row>
    <row r="14" spans="1:30" ht="99.95" customHeight="1" x14ac:dyDescent="0.25">
      <c r="A14" s="103" t="s">
        <v>544</v>
      </c>
      <c r="B14" s="340" t="s">
        <v>57</v>
      </c>
      <c r="C14" s="105" t="s">
        <v>151</v>
      </c>
      <c r="D14" s="105" t="s">
        <v>90</v>
      </c>
      <c r="E14" s="105"/>
      <c r="F14" s="105" t="s">
        <v>31</v>
      </c>
      <c r="G14" s="104" t="s">
        <v>545</v>
      </c>
      <c r="H14" s="106" t="s">
        <v>546</v>
      </c>
      <c r="I14" s="106"/>
      <c r="J14" s="93" t="s">
        <v>35</v>
      </c>
      <c r="K14" s="93" t="s">
        <v>36</v>
      </c>
      <c r="L14" s="93" t="s">
        <v>36</v>
      </c>
      <c r="M14" s="93" t="s">
        <v>36</v>
      </c>
      <c r="N14" s="93" t="s">
        <v>36</v>
      </c>
      <c r="O14" s="363" t="s">
        <v>547</v>
      </c>
      <c r="P14" s="5" t="s">
        <v>35</v>
      </c>
      <c r="Q14" s="7" t="s">
        <v>34</v>
      </c>
      <c r="R14" s="8" t="str">
        <f>IFERROR(VLOOKUP(INDEX([4]Validation!$O$11:$R$14, MATCH($Q14,[4]Validation!$M$11:$M$14,0),MATCH($P14,[4]Validation!$O$9:$R$9,0)),[4]Validation!$F$10:$G$25,2,FALSE), "")</f>
        <v>Moderate</v>
      </c>
      <c r="S14" s="367" t="s">
        <v>548</v>
      </c>
      <c r="T14" s="8" t="str">
        <f>IFERROR(VLOOKUP(INDEX([4]Validation!$O$20:$R$23, MATCH($R14,[4]Validation!$M$20:$M$23,0),MATCH(J14,[4]Validation!$O$18:$R$18,0)),v.IPCC.risk,2,FALSE), "")</f>
        <v>Moderate</v>
      </c>
      <c r="U14" s="8" t="str">
        <f>IFERROR(VLOOKUP(INDEX([4]Validation!$O$20:$R$23, MATCH($R14,[4]Validation!$M$20:$M$23,0),MATCH(K14,[4]Validation!$O$18:$R$18,0)),v.IPCC.risk,2,FALSE), "")</f>
        <v>High</v>
      </c>
      <c r="V14" s="8" t="str">
        <f>IFERROR(VLOOKUP(INDEX([4]Validation!$O$20:$R$23, MATCH($R14,[4]Validation!$M$20:$M$23,0),MATCH(L14,[4]Validation!$O$18:$R$18,0)),v.IPCC.risk,2,FALSE), "")</f>
        <v>High</v>
      </c>
      <c r="W14" s="8" t="str">
        <f>IFERROR(VLOOKUP(INDEX([4]Validation!$O$20:$R$23, MATCH($R14,[4]Validation!$M$20:$M$23,0),MATCH(M14,[4]Validation!$O$18:$R$18,0)),v.IPCC.risk,2,FALSE), "")</f>
        <v>High</v>
      </c>
      <c r="X14" s="8" t="str">
        <f>IFERROR(VLOOKUP(INDEX([4]Validation!$O$20:$R$23, MATCH($R14,[4]Validation!$M$20:$M$23,0),MATCH(N14,[4]Validation!$O$18:$R$18,0)),v.IPCC.risk,2,FALSE), "")</f>
        <v>High</v>
      </c>
      <c r="Y14" s="8" t="s">
        <v>41</v>
      </c>
      <c r="Z14" s="155" t="s">
        <v>2112</v>
      </c>
      <c r="AA14" s="8" t="s">
        <v>65</v>
      </c>
      <c r="AB14" s="134"/>
      <c r="AC14" s="4"/>
    </row>
    <row r="15" spans="1:30" ht="99.95" customHeight="1" x14ac:dyDescent="0.25">
      <c r="A15" s="103" t="s">
        <v>705</v>
      </c>
      <c r="B15" s="340" t="s">
        <v>68</v>
      </c>
      <c r="C15" s="105" t="s">
        <v>89</v>
      </c>
      <c r="D15" s="105" t="s">
        <v>90</v>
      </c>
      <c r="E15" s="105"/>
      <c r="F15" s="105" t="s">
        <v>31</v>
      </c>
      <c r="G15" s="104" t="s">
        <v>706</v>
      </c>
      <c r="H15" s="106"/>
      <c r="I15" s="106"/>
      <c r="J15" s="93" t="s">
        <v>35</v>
      </c>
      <c r="K15" s="93" t="s">
        <v>36</v>
      </c>
      <c r="L15" s="93" t="s">
        <v>36</v>
      </c>
      <c r="M15" s="93" t="s">
        <v>36</v>
      </c>
      <c r="N15" s="93" t="s">
        <v>36</v>
      </c>
      <c r="O15" s="364" t="s">
        <v>707</v>
      </c>
      <c r="P15" s="5" t="s">
        <v>36</v>
      </c>
      <c r="Q15" s="7" t="s">
        <v>34</v>
      </c>
      <c r="R15" s="8" t="str">
        <f>IFERROR(VLOOKUP(INDEX([4]Validation!$O$11:$R$14, MATCH($Q15,[4]Validation!$M$11:$M$14,0),MATCH($P15,[4]Validation!$O$9:$R$9,0)),[4]Validation!$F$10:$G$25,2,FALSE), "")</f>
        <v>High</v>
      </c>
      <c r="S15" s="367" t="s">
        <v>708</v>
      </c>
      <c r="T15" s="8" t="str">
        <f>IFERROR(VLOOKUP(INDEX([4]Validation!$O$20:$R$23, MATCH($R15,[4]Validation!$M$20:$M$23,0),MATCH(J15,[4]Validation!$O$18:$R$18,0)),v.IPCC.risk,2,FALSE), "")</f>
        <v>Moderate</v>
      </c>
      <c r="U15" s="8" t="str">
        <f>IFERROR(VLOOKUP(INDEX([4]Validation!$O$20:$R$23, MATCH($R15,[4]Validation!$M$20:$M$23,0),MATCH(K15,[4]Validation!$O$18:$R$18,0)),v.IPCC.risk,2,FALSE), "")</f>
        <v>High</v>
      </c>
      <c r="V15" s="8" t="str">
        <f>IFERROR(VLOOKUP(INDEX([4]Validation!$O$20:$R$23, MATCH($R15,[4]Validation!$M$20:$M$23,0),MATCH(L15,[4]Validation!$O$18:$R$18,0)),v.IPCC.risk,2,FALSE), "")</f>
        <v>High</v>
      </c>
      <c r="W15" s="8" t="str">
        <f>IFERROR(VLOOKUP(INDEX([4]Validation!$O$20:$R$23, MATCH($R15,[4]Validation!$M$20:$M$23,0),MATCH(M15,[4]Validation!$O$18:$R$18,0)),v.IPCC.risk,2,FALSE), "")</f>
        <v>High</v>
      </c>
      <c r="X15" s="8" t="str">
        <f>IFERROR(VLOOKUP(INDEX([4]Validation!$O$20:$R$23, MATCH($R15,[4]Validation!$M$20:$M$23,0),MATCH(N15,[4]Validation!$O$18:$R$18,0)),v.IPCC.risk,2,FALSE), "")</f>
        <v>High</v>
      </c>
      <c r="Y15" s="8" t="s">
        <v>84</v>
      </c>
      <c r="Z15" s="155" t="s">
        <v>2113</v>
      </c>
      <c r="AA15" s="8" t="s">
        <v>65</v>
      </c>
      <c r="AB15" s="134"/>
      <c r="AC15" s="4"/>
    </row>
    <row r="16" spans="1:30" ht="99.95" customHeight="1" x14ac:dyDescent="0.25">
      <c r="A16" s="103" t="s">
        <v>684</v>
      </c>
      <c r="B16" s="340" t="s">
        <v>57</v>
      </c>
      <c r="C16" s="105" t="s">
        <v>550</v>
      </c>
      <c r="D16" s="105" t="s">
        <v>90</v>
      </c>
      <c r="E16" s="105"/>
      <c r="F16" s="105" t="s">
        <v>31</v>
      </c>
      <c r="G16" s="104" t="s">
        <v>685</v>
      </c>
      <c r="H16" s="106"/>
      <c r="I16" s="106"/>
      <c r="J16" s="93" t="s">
        <v>35</v>
      </c>
      <c r="K16" s="93" t="s">
        <v>36</v>
      </c>
      <c r="L16" s="93" t="s">
        <v>36</v>
      </c>
      <c r="M16" s="93" t="s">
        <v>36</v>
      </c>
      <c r="N16" s="93" t="s">
        <v>36</v>
      </c>
      <c r="O16" s="363" t="s">
        <v>686</v>
      </c>
      <c r="P16" s="5" t="s">
        <v>36</v>
      </c>
      <c r="Q16" s="7" t="s">
        <v>34</v>
      </c>
      <c r="R16" s="8" t="str">
        <f>IFERROR(VLOOKUP(INDEX([4]Validation!$O$11:$R$14, MATCH($Q16,[4]Validation!$M$11:$M$14,0),MATCH($P16,[4]Validation!$O$9:$R$9,0)),[4]Validation!$F$10:$G$25,2,FALSE), "")</f>
        <v>High</v>
      </c>
      <c r="S16" s="367" t="s">
        <v>687</v>
      </c>
      <c r="T16" s="8" t="str">
        <f>IFERROR(VLOOKUP(INDEX([4]Validation!$O$20:$R$23, MATCH($R16,[4]Validation!$M$20:$M$23,0),MATCH(J16,[4]Validation!$O$18:$R$18,0)),v.IPCC.risk,2,FALSE), "")</f>
        <v>Moderate</v>
      </c>
      <c r="U16" s="8" t="str">
        <f>IFERROR(VLOOKUP(INDEX([4]Validation!$O$20:$R$23, MATCH($R16,[4]Validation!$M$20:$M$23,0),MATCH(K16,[4]Validation!$O$18:$R$18,0)),v.IPCC.risk,2,FALSE), "")</f>
        <v>High</v>
      </c>
      <c r="V16" s="8" t="str">
        <f>IFERROR(VLOOKUP(INDEX([4]Validation!$O$20:$R$23, MATCH($R16,[4]Validation!$M$20:$M$23,0),MATCH(L16,[4]Validation!$O$18:$R$18,0)),v.IPCC.risk,2,FALSE), "")</f>
        <v>High</v>
      </c>
      <c r="W16" s="8" t="str">
        <f>IFERROR(VLOOKUP(INDEX([4]Validation!$O$20:$R$23, MATCH($R16,[4]Validation!$M$20:$M$23,0),MATCH(M16,[4]Validation!$O$18:$R$18,0)),v.IPCC.risk,2,FALSE), "")</f>
        <v>High</v>
      </c>
      <c r="X16" s="8" t="str">
        <f>IFERROR(VLOOKUP(INDEX([4]Validation!$O$20:$R$23, MATCH($R16,[4]Validation!$M$20:$M$23,0),MATCH(N16,[4]Validation!$O$18:$R$18,0)),v.IPCC.risk,2,FALSE), "")</f>
        <v>High</v>
      </c>
      <c r="Y16" s="8" t="s">
        <v>84</v>
      </c>
      <c r="Z16" s="155" t="s">
        <v>2114</v>
      </c>
      <c r="AA16" s="8" t="s">
        <v>65</v>
      </c>
      <c r="AB16" s="134"/>
      <c r="AC16" s="4"/>
    </row>
    <row r="17" spans="1:30" ht="99.95" customHeight="1" x14ac:dyDescent="0.25">
      <c r="A17" s="103" t="s">
        <v>806</v>
      </c>
      <c r="B17" s="341" t="s">
        <v>2306</v>
      </c>
      <c r="C17" s="105" t="s">
        <v>870</v>
      </c>
      <c r="D17" s="105" t="s">
        <v>90</v>
      </c>
      <c r="E17" s="105"/>
      <c r="F17" s="105" t="s">
        <v>31</v>
      </c>
      <c r="G17" s="104" t="s">
        <v>2303</v>
      </c>
      <c r="H17" s="342" t="s">
        <v>2309</v>
      </c>
      <c r="I17" s="105" t="s">
        <v>2310</v>
      </c>
      <c r="J17" s="93" t="s">
        <v>35</v>
      </c>
      <c r="K17" s="93" t="s">
        <v>35</v>
      </c>
      <c r="L17" s="93" t="s">
        <v>35</v>
      </c>
      <c r="M17" s="93" t="s">
        <v>36</v>
      </c>
      <c r="N17" s="93" t="s">
        <v>36</v>
      </c>
      <c r="O17" s="363" t="s">
        <v>2313</v>
      </c>
      <c r="P17" s="5" t="s">
        <v>35</v>
      </c>
      <c r="Q17" s="7" t="s">
        <v>34</v>
      </c>
      <c r="R17" s="8" t="str">
        <f>IFERROR(VLOOKUP(INDEX([4]Validation!$O$11:$R$14, MATCH($Q17,[4]Validation!$M$11:$M$14,0),MATCH($P17,[4]Validation!$O$9:$R$9,0)),[4]Validation!$F$10:$G$25,2,FALSE), "")</f>
        <v>Moderate</v>
      </c>
      <c r="S17" s="367" t="s">
        <v>2320</v>
      </c>
      <c r="T17" s="8" t="str">
        <f>IFERROR(VLOOKUP(INDEX([4]Validation!$O$20:$R$23, MATCH($R17,[4]Validation!$M$20:$M$23,0),MATCH(J17,[4]Validation!$O$18:$R$18,0)),v.IPCC.risk,2,FALSE), "")</f>
        <v>Moderate</v>
      </c>
      <c r="U17" s="8" t="str">
        <f>IFERROR(VLOOKUP(INDEX([4]Validation!$O$20:$R$23, MATCH($R17,[4]Validation!$M$20:$M$23,0),MATCH(K17,[4]Validation!$O$18:$R$18,0)),v.IPCC.risk,2,FALSE), "")</f>
        <v>Moderate</v>
      </c>
      <c r="V17" s="8" t="str">
        <f>IFERROR(VLOOKUP(INDEX([4]Validation!$O$20:$R$23, MATCH($R17,[4]Validation!$M$20:$M$23,0),MATCH(L17,[4]Validation!$O$18:$R$18,0)),v.IPCC.risk,2,FALSE), "")</f>
        <v>Moderate</v>
      </c>
      <c r="W17" s="8" t="str">
        <f>IFERROR(VLOOKUP(INDEX([4]Validation!$O$20:$R$23, MATCH($R17,[4]Validation!$M$20:$M$23,0),MATCH(M17,[4]Validation!$O$18:$R$18,0)),v.IPCC.risk,2,FALSE), "")</f>
        <v>High</v>
      </c>
      <c r="X17" s="8" t="str">
        <f>IFERROR(VLOOKUP(INDEX([4]Validation!$O$20:$R$23, MATCH($R17,[4]Validation!$M$20:$M$23,0),MATCH(N17,[4]Validation!$O$18:$R$18,0)),v.IPCC.risk,2,FALSE), "")</f>
        <v>High</v>
      </c>
      <c r="Y17" s="8" t="s">
        <v>84</v>
      </c>
      <c r="Z17" s="155" t="s">
        <v>2321</v>
      </c>
      <c r="AA17" s="8" t="s">
        <v>43</v>
      </c>
      <c r="AB17" s="134"/>
      <c r="AC17" s="4"/>
    </row>
    <row r="18" spans="1:30" ht="99.95" customHeight="1" x14ac:dyDescent="0.25">
      <c r="A18" s="103" t="s">
        <v>631</v>
      </c>
      <c r="B18" s="340" t="s">
        <v>57</v>
      </c>
      <c r="C18" s="105" t="s">
        <v>632</v>
      </c>
      <c r="D18" s="105" t="s">
        <v>90</v>
      </c>
      <c r="E18" s="105"/>
      <c r="F18" s="105" t="s">
        <v>31</v>
      </c>
      <c r="G18" s="104" t="s">
        <v>633</v>
      </c>
      <c r="H18" s="106" t="s">
        <v>634</v>
      </c>
      <c r="I18" s="106" t="s">
        <v>635</v>
      </c>
      <c r="J18" s="93" t="s">
        <v>34</v>
      </c>
      <c r="K18" s="93" t="s">
        <v>35</v>
      </c>
      <c r="L18" s="93" t="s">
        <v>35</v>
      </c>
      <c r="M18" s="93" t="s">
        <v>36</v>
      </c>
      <c r="N18" s="93" t="s">
        <v>36</v>
      </c>
      <c r="O18" s="363" t="s">
        <v>636</v>
      </c>
      <c r="P18" s="5" t="s">
        <v>35</v>
      </c>
      <c r="Q18" s="7" t="s">
        <v>34</v>
      </c>
      <c r="R18" s="8" t="str">
        <f>IFERROR(VLOOKUP(INDEX([4]Validation!$O$11:$R$14, MATCH($Q18,[4]Validation!$M$11:$M$14,0),MATCH($P18,[4]Validation!$O$9:$R$9,0)),[4]Validation!$F$10:$G$25,2,FALSE), "")</f>
        <v>Moderate</v>
      </c>
      <c r="S18" s="367" t="s">
        <v>637</v>
      </c>
      <c r="T18" s="8" t="str">
        <f>IFERROR(VLOOKUP(INDEX([4]Validation!$O$20:$R$23, MATCH($R18,[4]Validation!$M$20:$M$23,0),MATCH(J18,[4]Validation!$O$18:$R$18,0)),v.IPCC.risk,2,FALSE), "")</f>
        <v>Low</v>
      </c>
      <c r="U18" s="8" t="str">
        <f>IFERROR(VLOOKUP(INDEX([4]Validation!$O$20:$R$23, MATCH($R18,[4]Validation!$M$20:$M$23,0),MATCH(K18,[4]Validation!$O$18:$R$18,0)),v.IPCC.risk,2,FALSE), "")</f>
        <v>Moderate</v>
      </c>
      <c r="V18" s="8" t="str">
        <f>IFERROR(VLOOKUP(INDEX([4]Validation!$O$20:$R$23, MATCH($R18,[4]Validation!$M$20:$M$23,0),MATCH(L18,[4]Validation!$O$18:$R$18,0)),v.IPCC.risk,2,FALSE), "")</f>
        <v>Moderate</v>
      </c>
      <c r="W18" s="8" t="str">
        <f>IFERROR(VLOOKUP(INDEX([4]Validation!$O$20:$R$23, MATCH($R18,[4]Validation!$M$20:$M$23,0),MATCH(M18,[4]Validation!$O$18:$R$18,0)),v.IPCC.risk,2,FALSE), "")</f>
        <v>High</v>
      </c>
      <c r="X18" s="8" t="str">
        <f>IFERROR(VLOOKUP(INDEX([4]Validation!$O$20:$R$23, MATCH($R18,[4]Validation!$M$20:$M$23,0),MATCH(N18,[4]Validation!$O$18:$R$18,0)),v.IPCC.risk,2,FALSE), "")</f>
        <v>High</v>
      </c>
      <c r="Y18" s="8" t="s">
        <v>84</v>
      </c>
      <c r="Z18" s="155" t="s">
        <v>2115</v>
      </c>
      <c r="AA18" s="8" t="s">
        <v>65</v>
      </c>
      <c r="AB18" s="134"/>
      <c r="AC18" s="4"/>
    </row>
    <row r="19" spans="1:30" s="339" customFormat="1" ht="99.95" customHeight="1" x14ac:dyDescent="0.25">
      <c r="A19" s="103" t="s">
        <v>678</v>
      </c>
      <c r="B19" s="107" t="s">
        <v>647</v>
      </c>
      <c r="C19" s="105" t="s">
        <v>550</v>
      </c>
      <c r="D19" s="105" t="s">
        <v>90</v>
      </c>
      <c r="E19" s="105"/>
      <c r="F19" s="105" t="s">
        <v>31</v>
      </c>
      <c r="G19" s="104" t="s">
        <v>679</v>
      </c>
      <c r="H19" s="106" t="s">
        <v>679</v>
      </c>
      <c r="I19" s="106"/>
      <c r="J19" s="93" t="s">
        <v>35</v>
      </c>
      <c r="K19" s="93" t="s">
        <v>36</v>
      </c>
      <c r="L19" s="93" t="s">
        <v>36</v>
      </c>
      <c r="M19" s="93" t="s">
        <v>36</v>
      </c>
      <c r="N19" s="93" t="s">
        <v>36</v>
      </c>
      <c r="O19" s="363" t="s">
        <v>680</v>
      </c>
      <c r="P19" s="5" t="s">
        <v>36</v>
      </c>
      <c r="Q19" s="7" t="s">
        <v>34</v>
      </c>
      <c r="R19" s="8" t="str">
        <f>IFERROR(VLOOKUP(INDEX([4]Validation!$O$11:$R$14, MATCH($Q19,[4]Validation!$M$11:$M$14,0),MATCH($P19,[4]Validation!$O$9:$R$9,0)),[4]Validation!$F$10:$G$25,2,FALSE), "")</f>
        <v>High</v>
      </c>
      <c r="S19" s="367" t="s">
        <v>681</v>
      </c>
      <c r="T19" s="8" t="str">
        <f>IFERROR(VLOOKUP(INDEX([4]Validation!$O$20:$R$23, MATCH($R19,[4]Validation!$M$20:$M$23,0),MATCH(J19,[4]Validation!$O$18:$R$18,0)),v.IPCC.risk,2,FALSE), "")</f>
        <v>Moderate</v>
      </c>
      <c r="U19" s="8" t="str">
        <f>IFERROR(VLOOKUP(INDEX([4]Validation!$O$20:$R$23, MATCH($R19,[4]Validation!$M$20:$M$23,0),MATCH(K19,[4]Validation!$O$18:$R$18,0)),v.IPCC.risk,2,FALSE), "")</f>
        <v>High</v>
      </c>
      <c r="V19" s="8" t="str">
        <f>IFERROR(VLOOKUP(INDEX([4]Validation!$O$20:$R$23, MATCH($R19,[4]Validation!$M$20:$M$23,0),MATCH(L19,[4]Validation!$O$18:$R$18,0)),v.IPCC.risk,2,FALSE), "")</f>
        <v>High</v>
      </c>
      <c r="W19" s="8" t="str">
        <f>IFERROR(VLOOKUP(INDEX([4]Validation!$O$20:$R$23, MATCH($R19,[4]Validation!$M$20:$M$23,0),MATCH(M19,[4]Validation!$O$18:$R$18,0)),v.IPCC.risk,2,FALSE), "")</f>
        <v>High</v>
      </c>
      <c r="X19" s="8" t="str">
        <f>IFERROR(VLOOKUP(INDEX([4]Validation!$O$20:$R$23, MATCH($R19,[4]Validation!$M$20:$M$23,0),MATCH(N19,[4]Validation!$O$18:$R$18,0)),v.IPCC.risk,2,FALSE), "")</f>
        <v>High</v>
      </c>
      <c r="Y19" s="8" t="s">
        <v>35</v>
      </c>
      <c r="Z19" s="155" t="s">
        <v>2117</v>
      </c>
      <c r="AA19" s="8" t="s">
        <v>65</v>
      </c>
      <c r="AB19" s="134"/>
      <c r="AC19" s="4"/>
      <c r="AD19" s="124"/>
    </row>
    <row r="20" spans="1:30" ht="99.95" customHeight="1" x14ac:dyDescent="0.25">
      <c r="A20" s="103" t="s">
        <v>688</v>
      </c>
      <c r="B20" s="107" t="s">
        <v>88</v>
      </c>
      <c r="C20" s="105" t="s">
        <v>550</v>
      </c>
      <c r="D20" s="105" t="s">
        <v>90</v>
      </c>
      <c r="E20" s="105"/>
      <c r="F20" s="105" t="s">
        <v>31</v>
      </c>
      <c r="G20" s="104" t="s">
        <v>689</v>
      </c>
      <c r="H20" s="343" t="s">
        <v>689</v>
      </c>
      <c r="I20" s="106"/>
      <c r="J20" s="93" t="s">
        <v>35</v>
      </c>
      <c r="K20" s="93" t="s">
        <v>36</v>
      </c>
      <c r="L20" s="93" t="s">
        <v>36</v>
      </c>
      <c r="M20" s="93" t="s">
        <v>36</v>
      </c>
      <c r="N20" s="93" t="s">
        <v>36</v>
      </c>
      <c r="O20" s="363" t="s">
        <v>690</v>
      </c>
      <c r="P20" s="5" t="s">
        <v>36</v>
      </c>
      <c r="Q20" s="7" t="s">
        <v>34</v>
      </c>
      <c r="R20" s="8" t="str">
        <f>IFERROR(VLOOKUP(INDEX([4]Validation!$O$11:$R$14, MATCH($Q20,[4]Validation!$M$11:$M$14,0),MATCH($P20,[4]Validation!$O$9:$R$9,0)),[4]Validation!$F$10:$G$25,2,FALSE), "")</f>
        <v>High</v>
      </c>
      <c r="S20" s="367" t="s">
        <v>691</v>
      </c>
      <c r="T20" s="8" t="str">
        <f>IFERROR(VLOOKUP(INDEX([4]Validation!$O$20:$R$23, MATCH($R20,[4]Validation!$M$20:$M$23,0),MATCH(J20,[4]Validation!$O$18:$R$18,0)),v.IPCC.risk,2,FALSE), "")</f>
        <v>Moderate</v>
      </c>
      <c r="U20" s="8" t="str">
        <f>IFERROR(VLOOKUP(INDEX([4]Validation!$O$20:$R$23, MATCH($R20,[4]Validation!$M$20:$M$23,0),MATCH(K20,[4]Validation!$O$18:$R$18,0)),v.IPCC.risk,2,FALSE), "")</f>
        <v>High</v>
      </c>
      <c r="V20" s="8" t="str">
        <f>IFERROR(VLOOKUP(INDEX([4]Validation!$O$20:$R$23, MATCH($R20,[4]Validation!$M$20:$M$23,0),MATCH(L20,[4]Validation!$O$18:$R$18,0)),v.IPCC.risk,2,FALSE), "")</f>
        <v>High</v>
      </c>
      <c r="W20" s="8" t="str">
        <f>IFERROR(VLOOKUP(INDEX([4]Validation!$O$20:$R$23, MATCH($R20,[4]Validation!$M$20:$M$23,0),MATCH(M20,[4]Validation!$O$18:$R$18,0)),v.IPCC.risk,2,FALSE), "")</f>
        <v>High</v>
      </c>
      <c r="X20" s="8" t="str">
        <f>IFERROR(VLOOKUP(INDEX([4]Validation!$O$20:$R$23, MATCH($R20,[4]Validation!$M$20:$M$23,0),MATCH(N20,[4]Validation!$O$18:$R$18,0)),v.IPCC.risk,2,FALSE), "")</f>
        <v>High</v>
      </c>
      <c r="Y20" s="8" t="s">
        <v>35</v>
      </c>
      <c r="Z20" s="155" t="s">
        <v>2118</v>
      </c>
      <c r="AA20" s="8" t="s">
        <v>65</v>
      </c>
      <c r="AB20" s="134"/>
      <c r="AC20" s="4"/>
    </row>
    <row r="21" spans="1:30" ht="99.95" customHeight="1" x14ac:dyDescent="0.25">
      <c r="A21" s="103" t="s">
        <v>692</v>
      </c>
      <c r="B21" s="107" t="s">
        <v>88</v>
      </c>
      <c r="C21" s="105" t="s">
        <v>693</v>
      </c>
      <c r="D21" s="105" t="s">
        <v>90</v>
      </c>
      <c r="E21" s="105"/>
      <c r="F21" s="105" t="s">
        <v>31</v>
      </c>
      <c r="G21" s="104" t="s">
        <v>694</v>
      </c>
      <c r="H21" s="106" t="s">
        <v>695</v>
      </c>
      <c r="I21" s="106"/>
      <c r="J21" s="93" t="s">
        <v>34</v>
      </c>
      <c r="K21" s="93" t="s">
        <v>35</v>
      </c>
      <c r="L21" s="93" t="s">
        <v>35</v>
      </c>
      <c r="M21" s="93" t="s">
        <v>35</v>
      </c>
      <c r="N21" s="93" t="s">
        <v>35</v>
      </c>
      <c r="O21" s="363" t="s">
        <v>696</v>
      </c>
      <c r="P21" s="5" t="s">
        <v>36</v>
      </c>
      <c r="Q21" s="7" t="s">
        <v>39</v>
      </c>
      <c r="R21" s="8" t="str">
        <f>IFERROR(VLOOKUP(INDEX([4]Validation!$O$11:$R$14, MATCH($Q21,[4]Validation!$M$11:$M$14,0),MATCH($P21,[4]Validation!$O$9:$R$9,0)),[4]Validation!$F$10:$G$25,2,FALSE), "")</f>
        <v>Extreme</v>
      </c>
      <c r="S21" s="367" t="s">
        <v>697</v>
      </c>
      <c r="T21" s="8" t="str">
        <f>IFERROR(VLOOKUP(INDEX([4]Validation!$O$20:$R$23, MATCH($R21,[4]Validation!$M$20:$M$23,0),MATCH(J21,[4]Validation!$O$18:$R$18,0)),v.IPCC.risk,2,FALSE), "")</f>
        <v>Moderate</v>
      </c>
      <c r="U21" s="8" t="str">
        <f>IFERROR(VLOOKUP(INDEX([4]Validation!$O$20:$R$23, MATCH($R21,[4]Validation!$M$20:$M$23,0),MATCH(K21,[4]Validation!$O$18:$R$18,0)),v.IPCC.risk,2,FALSE), "")</f>
        <v>High</v>
      </c>
      <c r="V21" s="8" t="str">
        <f>IFERROR(VLOOKUP(INDEX([4]Validation!$O$20:$R$23, MATCH($R21,[4]Validation!$M$20:$M$23,0),MATCH(L21,[4]Validation!$O$18:$R$18,0)),v.IPCC.risk,2,FALSE), "")</f>
        <v>High</v>
      </c>
      <c r="W21" s="8" t="str">
        <f>IFERROR(VLOOKUP(INDEX([4]Validation!$O$20:$R$23, MATCH($R21,[4]Validation!$M$20:$M$23,0),MATCH(M21,[4]Validation!$O$18:$R$18,0)),v.IPCC.risk,2,FALSE), "")</f>
        <v>High</v>
      </c>
      <c r="X21" s="8" t="str">
        <f>IFERROR(VLOOKUP(INDEX([4]Validation!$O$20:$R$23, MATCH($R21,[4]Validation!$M$20:$M$23,0),MATCH(N21,[4]Validation!$O$18:$R$18,0)),v.IPCC.risk,2,FALSE), "")</f>
        <v>High</v>
      </c>
      <c r="Y21" s="8" t="s">
        <v>35</v>
      </c>
      <c r="Z21" s="155" t="s">
        <v>2116</v>
      </c>
      <c r="AA21" s="8" t="s">
        <v>65</v>
      </c>
      <c r="AB21" s="134" t="s">
        <v>1334</v>
      </c>
      <c r="AC21" s="344"/>
      <c r="AD21" s="345"/>
    </row>
    <row r="22" spans="1:30" ht="99.95" customHeight="1" x14ac:dyDescent="0.25">
      <c r="A22" s="103" t="s">
        <v>699</v>
      </c>
      <c r="B22" s="107" t="s">
        <v>88</v>
      </c>
      <c r="C22" s="105" t="s">
        <v>151</v>
      </c>
      <c r="D22" s="105" t="s">
        <v>90</v>
      </c>
      <c r="E22" s="105"/>
      <c r="F22" s="105" t="s">
        <v>31</v>
      </c>
      <c r="G22" s="104" t="s">
        <v>700</v>
      </c>
      <c r="H22" s="106" t="s">
        <v>701</v>
      </c>
      <c r="I22" s="106"/>
      <c r="J22" s="93" t="s">
        <v>35</v>
      </c>
      <c r="K22" s="93" t="s">
        <v>36</v>
      </c>
      <c r="L22" s="93" t="s">
        <v>36</v>
      </c>
      <c r="M22" s="93" t="s">
        <v>36</v>
      </c>
      <c r="N22" s="93" t="s">
        <v>36</v>
      </c>
      <c r="O22" s="363" t="s">
        <v>702</v>
      </c>
      <c r="P22" s="5" t="s">
        <v>35</v>
      </c>
      <c r="Q22" s="7" t="s">
        <v>34</v>
      </c>
      <c r="R22" s="8" t="str">
        <f>IFERROR(VLOOKUP(INDEX([4]Validation!$O$11:$R$14, MATCH($Q22,[4]Validation!$M$11:$M$14,0),MATCH($P22,[4]Validation!$O$9:$R$9,0)),[4]Validation!$F$10:$G$25,2,FALSE), "")</f>
        <v>Moderate</v>
      </c>
      <c r="S22" s="367" t="s">
        <v>703</v>
      </c>
      <c r="T22" s="8" t="str">
        <f>IFERROR(VLOOKUP(INDEX([4]Validation!$O$20:$R$23, MATCH($R22,[4]Validation!$M$20:$M$23,0),MATCH(J22,[4]Validation!$O$18:$R$18,0)),v.IPCC.risk,2,FALSE), "")</f>
        <v>Moderate</v>
      </c>
      <c r="U22" s="8" t="str">
        <f>IFERROR(VLOOKUP(INDEX([4]Validation!$O$20:$R$23, MATCH($R22,[4]Validation!$M$20:$M$23,0),MATCH(K22,[4]Validation!$O$18:$R$18,0)),v.IPCC.risk,2,FALSE), "")</f>
        <v>High</v>
      </c>
      <c r="V22" s="8" t="str">
        <f>IFERROR(VLOOKUP(INDEX([4]Validation!$O$20:$R$23, MATCH($R22,[4]Validation!$M$20:$M$23,0),MATCH(L22,[4]Validation!$O$18:$R$18,0)),v.IPCC.risk,2,FALSE), "")</f>
        <v>High</v>
      </c>
      <c r="W22" s="8" t="str">
        <f>IFERROR(VLOOKUP(INDEX([4]Validation!$O$20:$R$23, MATCH($R22,[4]Validation!$M$20:$M$23,0),MATCH(M22,[4]Validation!$O$18:$R$18,0)),v.IPCC.risk,2,FALSE), "")</f>
        <v>High</v>
      </c>
      <c r="X22" s="8" t="str">
        <f>IFERROR(VLOOKUP(INDEX([4]Validation!$O$20:$R$23, MATCH($R22,[4]Validation!$M$20:$M$23,0),MATCH(N22,[4]Validation!$O$18:$R$18,0)),v.IPCC.risk,2,FALSE), "")</f>
        <v>High</v>
      </c>
      <c r="Y22" s="8" t="s">
        <v>35</v>
      </c>
      <c r="Z22" s="155" t="s">
        <v>2119</v>
      </c>
      <c r="AA22" s="8" t="s">
        <v>65</v>
      </c>
      <c r="AB22" s="134"/>
      <c r="AC22" s="4"/>
    </row>
    <row r="23" spans="1:30" ht="99.95" customHeight="1" x14ac:dyDescent="0.25">
      <c r="A23" s="103" t="s">
        <v>731</v>
      </c>
      <c r="B23" s="104" t="s">
        <v>350</v>
      </c>
      <c r="C23" s="105" t="s">
        <v>732</v>
      </c>
      <c r="D23" s="105" t="s">
        <v>90</v>
      </c>
      <c r="E23" s="105"/>
      <c r="F23" s="105" t="s">
        <v>31</v>
      </c>
      <c r="G23" s="104" t="s">
        <v>733</v>
      </c>
      <c r="H23" s="106" t="s">
        <v>734</v>
      </c>
      <c r="I23" s="106" t="s">
        <v>735</v>
      </c>
      <c r="J23" s="93" t="s">
        <v>35</v>
      </c>
      <c r="K23" s="93" t="s">
        <v>35</v>
      </c>
      <c r="L23" s="93" t="s">
        <v>35</v>
      </c>
      <c r="M23" s="93" t="s">
        <v>36</v>
      </c>
      <c r="N23" s="93" t="s">
        <v>36</v>
      </c>
      <c r="O23" s="363" t="s">
        <v>736</v>
      </c>
      <c r="P23" s="5" t="s">
        <v>35</v>
      </c>
      <c r="Q23" s="7" t="s">
        <v>122</v>
      </c>
      <c r="R23" s="136" t="str">
        <f>IFERROR(VLOOKUP(INDEX([4]Validation!$O$11:$R$14, MATCH($Q23,[4]Validation!$M$11:$M$14,0),MATCH($P23,[4]Validation!$O$9:$R$9,0)),[4]Validation!$F$10:$G$25,2,FALSE), "")</f>
        <v>Moderate</v>
      </c>
      <c r="S23" s="367" t="s">
        <v>737</v>
      </c>
      <c r="T23" s="8" t="str">
        <f>IFERROR(VLOOKUP(INDEX([4]Validation!$O$20:$R$23, MATCH($R23,[4]Validation!$M$20:$M$23,0),MATCH(J23,[4]Validation!$O$18:$R$18,0)),v.IPCC.risk,2,FALSE), "")</f>
        <v>Moderate</v>
      </c>
      <c r="U23" s="8" t="str">
        <f>IFERROR(VLOOKUP(INDEX([4]Validation!$O$20:$R$23, MATCH($R23,[4]Validation!$M$20:$M$23,0),MATCH(K23,[4]Validation!$O$18:$R$18,0)),v.IPCC.risk,2,FALSE), "")</f>
        <v>Moderate</v>
      </c>
      <c r="V23" s="8" t="str">
        <f>IFERROR(VLOOKUP(INDEX([4]Validation!$O$20:$R$23, MATCH($R23,[4]Validation!$M$20:$M$23,0),MATCH(L23,[4]Validation!$O$18:$R$18,0)),v.IPCC.risk,2,FALSE), "")</f>
        <v>Moderate</v>
      </c>
      <c r="W23" s="8" t="str">
        <f>IFERROR(VLOOKUP(INDEX([4]Validation!$O$20:$R$23, MATCH($R23,[4]Validation!$M$20:$M$23,0),MATCH(M23,[4]Validation!$O$18:$R$18,0)),v.IPCC.risk,2,FALSE), "")</f>
        <v>High</v>
      </c>
      <c r="X23" s="8" t="str">
        <f>IFERROR(VLOOKUP(INDEX([4]Validation!$O$20:$R$23, MATCH($R23,[4]Validation!$M$20:$M$23,0),MATCH(N23,[4]Validation!$O$18:$R$18,0)),v.IPCC.risk,2,FALSE), "")</f>
        <v>High</v>
      </c>
      <c r="Y23" s="8" t="s">
        <v>35</v>
      </c>
      <c r="Z23" s="155" t="s">
        <v>738</v>
      </c>
      <c r="AA23" s="8" t="s">
        <v>65</v>
      </c>
      <c r="AB23" s="134"/>
      <c r="AC23" s="4"/>
    </row>
    <row r="24" spans="1:30" ht="99.95" customHeight="1" x14ac:dyDescent="0.25">
      <c r="A24" s="103" t="s">
        <v>717</v>
      </c>
      <c r="B24" s="104" t="s">
        <v>350</v>
      </c>
      <c r="C24" s="105" t="s">
        <v>718</v>
      </c>
      <c r="D24" s="105" t="s">
        <v>90</v>
      </c>
      <c r="E24" s="105"/>
      <c r="F24" s="105" t="s">
        <v>31</v>
      </c>
      <c r="G24" s="104" t="s">
        <v>719</v>
      </c>
      <c r="H24" s="106" t="s">
        <v>720</v>
      </c>
      <c r="I24" s="106" t="s">
        <v>721</v>
      </c>
      <c r="J24" s="93" t="s">
        <v>35</v>
      </c>
      <c r="K24" s="93" t="s">
        <v>35</v>
      </c>
      <c r="L24" s="93" t="s">
        <v>35</v>
      </c>
      <c r="M24" s="93" t="s">
        <v>36</v>
      </c>
      <c r="N24" s="93" t="s">
        <v>36</v>
      </c>
      <c r="O24" s="363" t="s">
        <v>722</v>
      </c>
      <c r="P24" s="5" t="s">
        <v>35</v>
      </c>
      <c r="Q24" s="7" t="s">
        <v>122</v>
      </c>
      <c r="R24" s="8" t="str">
        <f>IFERROR(VLOOKUP(INDEX([4]Validation!$O$11:$R$14, MATCH($Q24,[4]Validation!$M$11:$M$14,0),MATCH($P24,[4]Validation!$O$9:$R$9,0)),[4]Validation!$F$10:$G$25,2,FALSE), "")</f>
        <v>Moderate</v>
      </c>
      <c r="S24" s="367" t="s">
        <v>723</v>
      </c>
      <c r="T24" s="8" t="str">
        <f>IFERROR(VLOOKUP(INDEX([4]Validation!$O$20:$R$23, MATCH($R24,[4]Validation!$M$20:$M$23,0),MATCH(J24,[4]Validation!$O$18:$R$18,0)),v.IPCC.risk,2,FALSE), "")</f>
        <v>Moderate</v>
      </c>
      <c r="U24" s="8" t="str">
        <f>IFERROR(VLOOKUP(INDEX([4]Validation!$O$20:$R$23, MATCH($R24,[4]Validation!$M$20:$M$23,0),MATCH(K24,[4]Validation!$O$18:$R$18,0)),v.IPCC.risk,2,FALSE), "")</f>
        <v>Moderate</v>
      </c>
      <c r="V24" s="8" t="str">
        <f>IFERROR(VLOOKUP(INDEX([4]Validation!$O$20:$R$23, MATCH($R24,[4]Validation!$M$20:$M$23,0),MATCH(L24,[4]Validation!$O$18:$R$18,0)),v.IPCC.risk,2,FALSE), "")</f>
        <v>Moderate</v>
      </c>
      <c r="W24" s="8" t="str">
        <f>IFERROR(VLOOKUP(INDEX([4]Validation!$O$20:$R$23, MATCH($R24,[4]Validation!$M$20:$M$23,0),MATCH(M24,[4]Validation!$O$18:$R$18,0)),v.IPCC.risk,2,FALSE), "")</f>
        <v>High</v>
      </c>
      <c r="X24" s="8" t="str">
        <f>IFERROR(VLOOKUP(INDEX([4]Validation!$O$20:$R$23, MATCH($R24,[4]Validation!$M$20:$M$23,0),MATCH(N24,[4]Validation!$O$18:$R$18,0)),v.IPCC.risk,2,FALSE), "")</f>
        <v>High</v>
      </c>
      <c r="Y24" s="8" t="s">
        <v>35</v>
      </c>
      <c r="Z24" s="155" t="s">
        <v>724</v>
      </c>
      <c r="AA24" s="8" t="s">
        <v>65</v>
      </c>
      <c r="AB24" s="134"/>
      <c r="AC24" s="4"/>
    </row>
    <row r="25" spans="1:30" ht="99.95" customHeight="1" x14ac:dyDescent="0.25">
      <c r="A25" s="103" t="s">
        <v>725</v>
      </c>
      <c r="B25" s="107" t="s">
        <v>340</v>
      </c>
      <c r="C25" s="105" t="s">
        <v>718</v>
      </c>
      <c r="D25" s="105" t="s">
        <v>90</v>
      </c>
      <c r="E25" s="105"/>
      <c r="F25" s="105" t="s">
        <v>31</v>
      </c>
      <c r="G25" s="104" t="s">
        <v>726</v>
      </c>
      <c r="H25" s="106" t="s">
        <v>727</v>
      </c>
      <c r="I25" s="106" t="s">
        <v>728</v>
      </c>
      <c r="J25" s="93" t="s">
        <v>35</v>
      </c>
      <c r="K25" s="93" t="s">
        <v>35</v>
      </c>
      <c r="L25" s="93" t="s">
        <v>35</v>
      </c>
      <c r="M25" s="93" t="s">
        <v>36</v>
      </c>
      <c r="N25" s="93" t="s">
        <v>36</v>
      </c>
      <c r="O25" s="363" t="s">
        <v>729</v>
      </c>
      <c r="P25" s="5" t="s">
        <v>36</v>
      </c>
      <c r="Q25" s="7" t="s">
        <v>34</v>
      </c>
      <c r="R25" s="8" t="str">
        <f>IFERROR(VLOOKUP(INDEX([4]Validation!$O$11:$R$14, MATCH($Q25,[4]Validation!$M$11:$M$14,0),MATCH($P25,[4]Validation!$O$9:$R$9,0)),[4]Validation!$F$10:$G$25,2,FALSE), "")</f>
        <v>High</v>
      </c>
      <c r="S25" s="367" t="s">
        <v>730</v>
      </c>
      <c r="T25" s="8" t="str">
        <f>IFERROR(VLOOKUP(INDEX([4]Validation!$O$20:$R$23, MATCH($R25,[4]Validation!$M$20:$M$23,0),MATCH(J25,[4]Validation!$O$18:$R$18,0)),v.IPCC.risk,2,FALSE), "")</f>
        <v>Moderate</v>
      </c>
      <c r="U25" s="8" t="str">
        <f>IFERROR(VLOOKUP(INDEX([4]Validation!$O$20:$R$23, MATCH($R25,[4]Validation!$M$20:$M$23,0),MATCH(K25,[4]Validation!$O$18:$R$18,0)),v.IPCC.risk,2,FALSE), "")</f>
        <v>Moderate</v>
      </c>
      <c r="V25" s="8" t="str">
        <f>IFERROR(VLOOKUP(INDEX([4]Validation!$O$20:$R$23, MATCH($R25,[4]Validation!$M$20:$M$23,0),MATCH(L25,[4]Validation!$O$18:$R$18,0)),v.IPCC.risk,2,FALSE), "")</f>
        <v>Moderate</v>
      </c>
      <c r="W25" s="8" t="str">
        <f>IFERROR(VLOOKUP(INDEX([4]Validation!$O$20:$R$23, MATCH($R25,[4]Validation!$M$20:$M$23,0),MATCH(M25,[4]Validation!$O$18:$R$18,0)),v.IPCC.risk,2,FALSE), "")</f>
        <v>High</v>
      </c>
      <c r="X25" s="8" t="str">
        <f>IFERROR(VLOOKUP(INDEX([4]Validation!$O$20:$R$23, MATCH($R25,[4]Validation!$M$20:$M$23,0),MATCH(N25,[4]Validation!$O$18:$R$18,0)),v.IPCC.risk,2,FALSE), "")</f>
        <v>High</v>
      </c>
      <c r="Y25" s="8" t="s">
        <v>35</v>
      </c>
      <c r="Z25" s="155" t="s">
        <v>724</v>
      </c>
      <c r="AA25" s="8" t="s">
        <v>65</v>
      </c>
      <c r="AB25" s="134"/>
      <c r="AC25" s="4"/>
    </row>
    <row r="26" spans="1:30" ht="99.95" customHeight="1" x14ac:dyDescent="0.25">
      <c r="A26" s="103" t="s">
        <v>746</v>
      </c>
      <c r="B26" s="107" t="s">
        <v>647</v>
      </c>
      <c r="C26" s="105" t="s">
        <v>732</v>
      </c>
      <c r="D26" s="105" t="s">
        <v>90</v>
      </c>
      <c r="E26" s="105"/>
      <c r="F26" s="105" t="s">
        <v>31</v>
      </c>
      <c r="G26" s="104" t="s">
        <v>747</v>
      </c>
      <c r="H26" s="106" t="s">
        <v>748</v>
      </c>
      <c r="I26" s="106"/>
      <c r="J26" s="93" t="s">
        <v>34</v>
      </c>
      <c r="K26" s="93" t="s">
        <v>35</v>
      </c>
      <c r="L26" s="93" t="s">
        <v>35</v>
      </c>
      <c r="M26" s="93" t="s">
        <v>36</v>
      </c>
      <c r="N26" s="93" t="s">
        <v>36</v>
      </c>
      <c r="O26" s="363" t="s">
        <v>749</v>
      </c>
      <c r="P26" s="5" t="s">
        <v>36</v>
      </c>
      <c r="Q26" s="7" t="s">
        <v>34</v>
      </c>
      <c r="R26" s="8" t="str">
        <f>IFERROR(VLOOKUP(INDEX([4]Validation!$O$11:$R$14, MATCH($Q26,[4]Validation!$M$11:$M$14,0),MATCH($P26,[4]Validation!$O$9:$R$9,0)),[4]Validation!$F$10:$G$25,2,FALSE), "")</f>
        <v>High</v>
      </c>
      <c r="S26" s="367" t="s">
        <v>750</v>
      </c>
      <c r="T26" s="8" t="str">
        <f>IFERROR(VLOOKUP(INDEX([4]Validation!$O$20:$R$23, MATCH($R26,[4]Validation!$M$20:$M$23,0),MATCH(J26,[4]Validation!$O$18:$R$18,0)),v.IPCC.risk,2,FALSE), "")</f>
        <v>Low</v>
      </c>
      <c r="U26" s="8" t="str">
        <f>IFERROR(VLOOKUP(INDEX([4]Validation!$O$20:$R$23, MATCH($R26,[4]Validation!$M$20:$M$23,0),MATCH(K26,[4]Validation!$O$18:$R$18,0)),v.IPCC.risk,2,FALSE), "")</f>
        <v>Moderate</v>
      </c>
      <c r="V26" s="8" t="str">
        <f>IFERROR(VLOOKUP(INDEX([4]Validation!$O$20:$R$23, MATCH($R26,[4]Validation!$M$20:$M$23,0),MATCH(L26,[4]Validation!$O$18:$R$18,0)),v.IPCC.risk,2,FALSE), "")</f>
        <v>Moderate</v>
      </c>
      <c r="W26" s="8" t="str">
        <f>IFERROR(VLOOKUP(INDEX([4]Validation!$O$20:$R$23, MATCH($R26,[4]Validation!$M$20:$M$23,0),MATCH(M26,[4]Validation!$O$18:$R$18,0)),v.IPCC.risk,2,FALSE), "")</f>
        <v>High</v>
      </c>
      <c r="X26" s="8" t="str">
        <f>IFERROR(VLOOKUP(INDEX([4]Validation!$O$20:$R$23, MATCH($R26,[4]Validation!$M$20:$M$23,0),MATCH(N26,[4]Validation!$O$18:$R$18,0)),v.IPCC.risk,2,FALSE), "")</f>
        <v>High</v>
      </c>
      <c r="Y26" s="8" t="s">
        <v>35</v>
      </c>
      <c r="Z26" s="155" t="s">
        <v>738</v>
      </c>
      <c r="AA26" s="8" t="s">
        <v>65</v>
      </c>
      <c r="AB26" s="134"/>
      <c r="AC26" s="4"/>
    </row>
    <row r="27" spans="1:30" ht="99.95" customHeight="1" x14ac:dyDescent="0.25">
      <c r="A27" s="103" t="s">
        <v>751</v>
      </c>
      <c r="B27" s="340" t="s">
        <v>68</v>
      </c>
      <c r="C27" s="105" t="s">
        <v>718</v>
      </c>
      <c r="D27" s="105" t="s">
        <v>90</v>
      </c>
      <c r="E27" s="105"/>
      <c r="F27" s="105" t="s">
        <v>31</v>
      </c>
      <c r="G27" s="104" t="s">
        <v>752</v>
      </c>
      <c r="H27" s="106" t="s">
        <v>753</v>
      </c>
      <c r="I27" s="106"/>
      <c r="J27" s="93" t="s">
        <v>34</v>
      </c>
      <c r="K27" s="93" t="s">
        <v>35</v>
      </c>
      <c r="L27" s="93" t="s">
        <v>35</v>
      </c>
      <c r="M27" s="93" t="s">
        <v>36</v>
      </c>
      <c r="N27" s="93" t="s">
        <v>36</v>
      </c>
      <c r="O27" s="363" t="s">
        <v>754</v>
      </c>
      <c r="P27" s="5" t="s">
        <v>35</v>
      </c>
      <c r="Q27" s="7" t="s">
        <v>122</v>
      </c>
      <c r="R27" s="8" t="str">
        <f>IFERROR(VLOOKUP(INDEX([4]Validation!$O$11:$R$14, MATCH($Q27,[4]Validation!$M$11:$M$14,0),MATCH($P27,[4]Validation!$O$9:$R$9,0)),[4]Validation!$F$10:$G$25,2,FALSE), "")</f>
        <v>Moderate</v>
      </c>
      <c r="S27" s="367" t="s">
        <v>755</v>
      </c>
      <c r="T27" s="8" t="str">
        <f>IFERROR(VLOOKUP(INDEX([4]Validation!$O$20:$R$23, MATCH($R27,[4]Validation!$M$20:$M$23,0),MATCH(J27,[4]Validation!$O$18:$R$18,0)),v.IPCC.risk,2,FALSE), "")</f>
        <v>Low</v>
      </c>
      <c r="U27" s="8" t="str">
        <f>IFERROR(VLOOKUP(INDEX([4]Validation!$O$20:$R$23, MATCH($R27,[4]Validation!$M$20:$M$23,0),MATCH(K27,[4]Validation!$O$18:$R$18,0)),v.IPCC.risk,2,FALSE), "")</f>
        <v>Moderate</v>
      </c>
      <c r="V27" s="8" t="str">
        <f>IFERROR(VLOOKUP(INDEX([4]Validation!$O$20:$R$23, MATCH($R27,[4]Validation!$M$20:$M$23,0),MATCH(L27,[4]Validation!$O$18:$R$18,0)),v.IPCC.risk,2,FALSE), "")</f>
        <v>Moderate</v>
      </c>
      <c r="W27" s="8" t="str">
        <f>IFERROR(VLOOKUP(INDEX([4]Validation!$O$20:$R$23, MATCH($R27,[4]Validation!$M$20:$M$23,0),MATCH(M27,[4]Validation!$O$18:$R$18,0)),v.IPCC.risk,2,FALSE), "")</f>
        <v>High</v>
      </c>
      <c r="X27" s="8" t="str">
        <f>IFERROR(VLOOKUP(INDEX([4]Validation!$O$20:$R$23, MATCH($R27,[4]Validation!$M$20:$M$23,0),MATCH(N27,[4]Validation!$O$18:$R$18,0)),v.IPCC.risk,2,FALSE), "")</f>
        <v>High</v>
      </c>
      <c r="Y27" s="8" t="s">
        <v>35</v>
      </c>
      <c r="Z27" s="155" t="s">
        <v>756</v>
      </c>
      <c r="AA27" s="8" t="s">
        <v>65</v>
      </c>
      <c r="AB27" s="134"/>
      <c r="AC27" s="344"/>
      <c r="AD27" s="345"/>
    </row>
    <row r="28" spans="1:30" ht="99.95" customHeight="1" x14ac:dyDescent="0.25">
      <c r="A28" s="103" t="s">
        <v>757</v>
      </c>
      <c r="B28" s="107" t="s">
        <v>88</v>
      </c>
      <c r="C28" s="105" t="s">
        <v>718</v>
      </c>
      <c r="D28" s="105" t="s">
        <v>90</v>
      </c>
      <c r="E28" s="105"/>
      <c r="F28" s="105" t="s">
        <v>31</v>
      </c>
      <c r="G28" s="104" t="s">
        <v>758</v>
      </c>
      <c r="H28" s="106" t="s">
        <v>759</v>
      </c>
      <c r="I28" s="106"/>
      <c r="J28" s="93" t="s">
        <v>34</v>
      </c>
      <c r="K28" s="93" t="s">
        <v>35</v>
      </c>
      <c r="L28" s="93" t="s">
        <v>35</v>
      </c>
      <c r="M28" s="93" t="s">
        <v>36</v>
      </c>
      <c r="N28" s="93" t="s">
        <v>36</v>
      </c>
      <c r="O28" s="363" t="s">
        <v>760</v>
      </c>
      <c r="P28" s="5" t="s">
        <v>35</v>
      </c>
      <c r="Q28" s="7" t="s">
        <v>122</v>
      </c>
      <c r="R28" s="8" t="str">
        <f>IFERROR(VLOOKUP(INDEX([4]Validation!$O$11:$R$14, MATCH($Q28,[4]Validation!$M$11:$M$14,0),MATCH($P28,[4]Validation!$O$9:$R$9,0)),[4]Validation!$F$10:$G$25,2,FALSE), "")</f>
        <v>Moderate</v>
      </c>
      <c r="S28" s="367" t="s">
        <v>761</v>
      </c>
      <c r="T28" s="8" t="str">
        <f>IFERROR(VLOOKUP(INDEX([4]Validation!$O$20:$R$23, MATCH($R28,[4]Validation!$M$20:$M$23,0),MATCH(J28,[4]Validation!$O$18:$R$18,0)),v.IPCC.risk,2,FALSE), "")</f>
        <v>Low</v>
      </c>
      <c r="U28" s="8" t="str">
        <f>IFERROR(VLOOKUP(INDEX([4]Validation!$O$20:$R$23, MATCH($R28,[4]Validation!$M$20:$M$23,0),MATCH(K28,[4]Validation!$O$18:$R$18,0)),v.IPCC.risk,2,FALSE), "")</f>
        <v>Moderate</v>
      </c>
      <c r="V28" s="8" t="str">
        <f>IFERROR(VLOOKUP(INDEX([4]Validation!$O$20:$R$23, MATCH($R28,[4]Validation!$M$20:$M$23,0),MATCH(L28,[4]Validation!$O$18:$R$18,0)),v.IPCC.risk,2,FALSE), "")</f>
        <v>Moderate</v>
      </c>
      <c r="W28" s="8" t="str">
        <f>IFERROR(VLOOKUP(INDEX([4]Validation!$O$20:$R$23, MATCH($R28,[4]Validation!$M$20:$M$23,0),MATCH(M28,[4]Validation!$O$18:$R$18,0)),v.IPCC.risk,2,FALSE), "")</f>
        <v>High</v>
      </c>
      <c r="X28" s="8" t="str">
        <f>IFERROR(VLOOKUP(INDEX([4]Validation!$O$20:$R$23, MATCH($R28,[4]Validation!$M$20:$M$23,0),MATCH(N28,[4]Validation!$O$18:$R$18,0)),v.IPCC.risk,2,FALSE), "")</f>
        <v>High</v>
      </c>
      <c r="Y28" s="8" t="s">
        <v>35</v>
      </c>
      <c r="Z28" s="155" t="s">
        <v>756</v>
      </c>
      <c r="AA28" s="8" t="s">
        <v>65</v>
      </c>
      <c r="AB28" s="134"/>
      <c r="AC28" s="4"/>
    </row>
    <row r="29" spans="1:30" ht="99.95" customHeight="1" x14ac:dyDescent="0.25">
      <c r="A29" s="103" t="s">
        <v>762</v>
      </c>
      <c r="B29" s="107" t="s">
        <v>150</v>
      </c>
      <c r="C29" s="105" t="s">
        <v>718</v>
      </c>
      <c r="D29" s="105" t="s">
        <v>90</v>
      </c>
      <c r="E29" s="105"/>
      <c r="F29" s="105" t="s">
        <v>31</v>
      </c>
      <c r="G29" s="104" t="s">
        <v>763</v>
      </c>
      <c r="H29" s="106" t="s">
        <v>764</v>
      </c>
      <c r="I29" s="106"/>
      <c r="J29" s="93" t="s">
        <v>34</v>
      </c>
      <c r="K29" s="93" t="s">
        <v>35</v>
      </c>
      <c r="L29" s="93" t="s">
        <v>35</v>
      </c>
      <c r="M29" s="93" t="s">
        <v>36</v>
      </c>
      <c r="N29" s="93" t="s">
        <v>36</v>
      </c>
      <c r="O29" s="363" t="s">
        <v>765</v>
      </c>
      <c r="P29" s="5" t="s">
        <v>36</v>
      </c>
      <c r="Q29" s="7" t="s">
        <v>122</v>
      </c>
      <c r="R29" s="8" t="str">
        <f>IFERROR(VLOOKUP(INDEX([4]Validation!$O$11:$R$14, MATCH($Q29,[4]Validation!$M$11:$M$14,0),MATCH($P29,[4]Validation!$O$9:$R$9,0)),[4]Validation!$F$10:$G$25,2,FALSE), "")</f>
        <v>High</v>
      </c>
      <c r="S29" s="367" t="s">
        <v>766</v>
      </c>
      <c r="T29" s="8" t="str">
        <f>IFERROR(VLOOKUP(INDEX([4]Validation!$O$20:$R$23, MATCH($R29,[4]Validation!$M$20:$M$23,0),MATCH(J29,[4]Validation!$O$18:$R$18,0)),v.IPCC.risk,2,FALSE), "")</f>
        <v>Low</v>
      </c>
      <c r="U29" s="8" t="str">
        <f>IFERROR(VLOOKUP(INDEX([4]Validation!$O$20:$R$23, MATCH($R29,[4]Validation!$M$20:$M$23,0),MATCH(K29,[4]Validation!$O$18:$R$18,0)),v.IPCC.risk,2,FALSE), "")</f>
        <v>Moderate</v>
      </c>
      <c r="V29" s="8" t="str">
        <f>IFERROR(VLOOKUP(INDEX([4]Validation!$O$20:$R$23, MATCH($R29,[4]Validation!$M$20:$M$23,0),MATCH(L29,[4]Validation!$O$18:$R$18,0)),v.IPCC.risk,2,FALSE), "")</f>
        <v>Moderate</v>
      </c>
      <c r="W29" s="8" t="str">
        <f>IFERROR(VLOOKUP(INDEX([4]Validation!$O$20:$R$23, MATCH($R29,[4]Validation!$M$20:$M$23,0),MATCH(M29,[4]Validation!$O$18:$R$18,0)),v.IPCC.risk,2,FALSE), "")</f>
        <v>High</v>
      </c>
      <c r="X29" s="8" t="str">
        <f>IFERROR(VLOOKUP(INDEX([4]Validation!$O$20:$R$23, MATCH($R29,[4]Validation!$M$20:$M$23,0),MATCH(N29,[4]Validation!$O$18:$R$18,0)),v.IPCC.risk,2,FALSE), "")</f>
        <v>High</v>
      </c>
      <c r="Y29" s="8" t="s">
        <v>35</v>
      </c>
      <c r="Z29" s="155" t="s">
        <v>756</v>
      </c>
      <c r="AA29" s="8" t="s">
        <v>65</v>
      </c>
      <c r="AB29" s="134"/>
      <c r="AC29" s="4"/>
    </row>
    <row r="30" spans="1:30" ht="99.95" customHeight="1" x14ac:dyDescent="0.25">
      <c r="A30" s="103" t="s">
        <v>853</v>
      </c>
      <c r="B30" s="340" t="s">
        <v>68</v>
      </c>
      <c r="C30" s="105" t="s">
        <v>483</v>
      </c>
      <c r="D30" s="105" t="s">
        <v>90</v>
      </c>
      <c r="E30" s="105"/>
      <c r="F30" s="105" t="s">
        <v>31</v>
      </c>
      <c r="G30" s="104" t="s">
        <v>854</v>
      </c>
      <c r="H30" s="343" t="s">
        <v>855</v>
      </c>
      <c r="I30" s="106"/>
      <c r="J30" s="93" t="s">
        <v>34</v>
      </c>
      <c r="K30" s="93" t="s">
        <v>35</v>
      </c>
      <c r="L30" s="93" t="s">
        <v>35</v>
      </c>
      <c r="M30" s="93" t="s">
        <v>36</v>
      </c>
      <c r="N30" s="93" t="s">
        <v>36</v>
      </c>
      <c r="O30" s="363" t="s">
        <v>856</v>
      </c>
      <c r="P30" s="5" t="s">
        <v>35</v>
      </c>
      <c r="Q30" s="7" t="s">
        <v>34</v>
      </c>
      <c r="R30" s="8" t="str">
        <f>IFERROR(VLOOKUP(INDEX([4]Validation!$O$11:$R$14, MATCH($Q30,[4]Validation!$M$11:$M$14,0),MATCH($P30,[4]Validation!$O$9:$R$9,0)),[4]Validation!$F$10:$G$25,2,FALSE), "")</f>
        <v>Moderate</v>
      </c>
      <c r="S30" s="367" t="s">
        <v>857</v>
      </c>
      <c r="T30" s="8" t="str">
        <f>IFERROR(VLOOKUP(INDEX([4]Validation!$O$20:$R$23, MATCH($R30,[4]Validation!$M$20:$M$23,0),MATCH(J30,[4]Validation!$O$18:$R$18,0)),v.IPCC.risk,2,FALSE), "")</f>
        <v>Low</v>
      </c>
      <c r="U30" s="8" t="str">
        <f>IFERROR(VLOOKUP(INDEX([4]Validation!$O$20:$R$23, MATCH($R30,[4]Validation!$M$20:$M$23,0),MATCH(K30,[4]Validation!$O$18:$R$18,0)),v.IPCC.risk,2,FALSE), "")</f>
        <v>Moderate</v>
      </c>
      <c r="V30" s="8" t="str">
        <f>IFERROR(VLOOKUP(INDEX([4]Validation!$O$20:$R$23, MATCH($R30,[4]Validation!$M$20:$M$23,0),MATCH(L30,[4]Validation!$O$18:$R$18,0)),v.IPCC.risk,2,FALSE), "")</f>
        <v>Moderate</v>
      </c>
      <c r="W30" s="8" t="str">
        <f>IFERROR(VLOOKUP(INDEX([4]Validation!$O$20:$R$23, MATCH($R30,[4]Validation!$M$20:$M$23,0),MATCH(M30,[4]Validation!$O$18:$R$18,0)),v.IPCC.risk,2,FALSE), "")</f>
        <v>High</v>
      </c>
      <c r="X30" s="8" t="str">
        <f>IFERROR(VLOOKUP(INDEX([4]Validation!$O$20:$R$23, MATCH($R30,[4]Validation!$M$20:$M$23,0),MATCH(N30,[4]Validation!$O$18:$R$18,0)),v.IPCC.risk,2,FALSE), "")</f>
        <v>High</v>
      </c>
      <c r="Y30" s="8" t="s">
        <v>35</v>
      </c>
      <c r="Z30" s="155" t="s">
        <v>858</v>
      </c>
      <c r="AA30" s="8" t="s">
        <v>65</v>
      </c>
      <c r="AB30" s="134"/>
      <c r="AC30" s="4"/>
    </row>
    <row r="31" spans="1:30" ht="99.95" customHeight="1" x14ac:dyDescent="0.25">
      <c r="A31" s="103" t="s">
        <v>859</v>
      </c>
      <c r="B31" s="340" t="s">
        <v>46</v>
      </c>
      <c r="C31" s="105" t="s">
        <v>483</v>
      </c>
      <c r="D31" s="105" t="s">
        <v>90</v>
      </c>
      <c r="E31" s="105"/>
      <c r="F31" s="105" t="s">
        <v>31</v>
      </c>
      <c r="G31" s="104" t="s">
        <v>860</v>
      </c>
      <c r="H31" s="106" t="s">
        <v>861</v>
      </c>
      <c r="I31" s="106"/>
      <c r="J31" s="93" t="s">
        <v>34</v>
      </c>
      <c r="K31" s="93" t="s">
        <v>35</v>
      </c>
      <c r="L31" s="93" t="s">
        <v>35</v>
      </c>
      <c r="M31" s="93" t="s">
        <v>36</v>
      </c>
      <c r="N31" s="93" t="s">
        <v>36</v>
      </c>
      <c r="O31" s="363" t="s">
        <v>862</v>
      </c>
      <c r="P31" s="5" t="s">
        <v>35</v>
      </c>
      <c r="Q31" s="7" t="s">
        <v>122</v>
      </c>
      <c r="R31" s="8" t="str">
        <f>IFERROR(VLOOKUP(INDEX([4]Validation!$O$11:$R$14, MATCH($Q31,[4]Validation!$M$11:$M$14,0),MATCH($P31,[4]Validation!$O$9:$R$9,0)),[4]Validation!$F$10:$G$25,2,FALSE), "")</f>
        <v>Moderate</v>
      </c>
      <c r="S31" s="367" t="s">
        <v>863</v>
      </c>
      <c r="T31" s="8" t="str">
        <f>IFERROR(VLOOKUP(INDEX([4]Validation!$O$20:$R$23, MATCH($R31,[4]Validation!$M$20:$M$23,0),MATCH(J31,[4]Validation!$O$18:$R$18,0)),v.IPCC.risk,2,FALSE), "")</f>
        <v>Low</v>
      </c>
      <c r="U31" s="8" t="str">
        <f>IFERROR(VLOOKUP(INDEX([4]Validation!$O$20:$R$23, MATCH($R31,[4]Validation!$M$20:$M$23,0),MATCH(K31,[4]Validation!$O$18:$R$18,0)),v.IPCC.risk,2,FALSE), "")</f>
        <v>Moderate</v>
      </c>
      <c r="V31" s="8" t="str">
        <f>IFERROR(VLOOKUP(INDEX([4]Validation!$O$20:$R$23, MATCH($R31,[4]Validation!$M$20:$M$23,0),MATCH(L31,[4]Validation!$O$18:$R$18,0)),v.IPCC.risk,2,FALSE), "")</f>
        <v>Moderate</v>
      </c>
      <c r="W31" s="8" t="str">
        <f>IFERROR(VLOOKUP(INDEX([4]Validation!$O$20:$R$23, MATCH($R31,[4]Validation!$M$20:$M$23,0),MATCH(M31,[4]Validation!$O$18:$R$18,0)),v.IPCC.risk,2,FALSE), "")</f>
        <v>High</v>
      </c>
      <c r="X31" s="8" t="str">
        <f>IFERROR(VLOOKUP(INDEX([4]Validation!$O$20:$R$23, MATCH($R31,[4]Validation!$M$20:$M$23,0),MATCH(N31,[4]Validation!$O$18:$R$18,0)),v.IPCC.risk,2,FALSE), "")</f>
        <v>High</v>
      </c>
      <c r="Y31" s="8" t="s">
        <v>35</v>
      </c>
      <c r="Z31" s="155" t="s">
        <v>858</v>
      </c>
      <c r="AA31" s="8" t="s">
        <v>65</v>
      </c>
      <c r="AB31" s="134"/>
      <c r="AC31" s="344"/>
      <c r="AD31" s="345"/>
    </row>
    <row r="32" spans="1:30" ht="99.95" customHeight="1" x14ac:dyDescent="0.25">
      <c r="A32" s="103" t="s">
        <v>864</v>
      </c>
      <c r="B32" s="107" t="s">
        <v>150</v>
      </c>
      <c r="C32" s="105" t="s">
        <v>483</v>
      </c>
      <c r="D32" s="105" t="s">
        <v>90</v>
      </c>
      <c r="E32" s="105"/>
      <c r="F32" s="105" t="s">
        <v>31</v>
      </c>
      <c r="G32" s="104" t="s">
        <v>865</v>
      </c>
      <c r="H32" s="106" t="s">
        <v>866</v>
      </c>
      <c r="I32" s="106"/>
      <c r="J32" s="93" t="s">
        <v>34</v>
      </c>
      <c r="K32" s="93" t="s">
        <v>35</v>
      </c>
      <c r="L32" s="93" t="s">
        <v>35</v>
      </c>
      <c r="M32" s="93" t="s">
        <v>36</v>
      </c>
      <c r="N32" s="93" t="s">
        <v>36</v>
      </c>
      <c r="O32" s="363" t="s">
        <v>867</v>
      </c>
      <c r="P32" s="5" t="s">
        <v>35</v>
      </c>
      <c r="Q32" s="7" t="s">
        <v>122</v>
      </c>
      <c r="R32" s="8" t="str">
        <f>IFERROR(VLOOKUP(INDEX([4]Validation!$O$11:$R$14, MATCH($Q32,[4]Validation!$M$11:$M$14,0),MATCH($P32,[4]Validation!$O$9:$R$9,0)),[4]Validation!$F$10:$G$25,2,FALSE), "")</f>
        <v>Moderate</v>
      </c>
      <c r="S32" s="367" t="s">
        <v>868</v>
      </c>
      <c r="T32" s="8" t="str">
        <f>IFERROR(VLOOKUP(INDEX([4]Validation!$O$20:$R$23, MATCH($R32,[4]Validation!$M$20:$M$23,0),MATCH(J32,[4]Validation!$O$18:$R$18,0)),v.IPCC.risk,2,FALSE), "")</f>
        <v>Low</v>
      </c>
      <c r="U32" s="8" t="str">
        <f>IFERROR(VLOOKUP(INDEX([4]Validation!$O$20:$R$23, MATCH($R32,[4]Validation!$M$20:$M$23,0),MATCH(K32,[4]Validation!$O$18:$R$18,0)),v.IPCC.risk,2,FALSE), "")</f>
        <v>Moderate</v>
      </c>
      <c r="V32" s="8" t="str">
        <f>IFERROR(VLOOKUP(INDEX([4]Validation!$O$20:$R$23, MATCH($R32,[4]Validation!$M$20:$M$23,0),MATCH(L32,[4]Validation!$O$18:$R$18,0)),v.IPCC.risk,2,FALSE), "")</f>
        <v>Moderate</v>
      </c>
      <c r="W32" s="8" t="str">
        <f>IFERROR(VLOOKUP(INDEX([4]Validation!$O$20:$R$23, MATCH($R32,[4]Validation!$M$20:$M$23,0),MATCH(M32,[4]Validation!$O$18:$R$18,0)),v.IPCC.risk,2,FALSE), "")</f>
        <v>High</v>
      </c>
      <c r="X32" s="8" t="str">
        <f>IFERROR(VLOOKUP(INDEX([4]Validation!$O$20:$R$23, MATCH($R32,[4]Validation!$M$20:$M$23,0),MATCH(N32,[4]Validation!$O$18:$R$18,0)),v.IPCC.risk,2,FALSE), "")</f>
        <v>High</v>
      </c>
      <c r="Y32" s="8" t="s">
        <v>35</v>
      </c>
      <c r="Z32" s="155" t="s">
        <v>858</v>
      </c>
      <c r="AA32" s="8" t="s">
        <v>65</v>
      </c>
      <c r="AB32" s="134"/>
      <c r="AC32" s="4"/>
    </row>
    <row r="33" spans="1:30" ht="99.95" customHeight="1" x14ac:dyDescent="0.25">
      <c r="A33" s="103" t="s">
        <v>778</v>
      </c>
      <c r="B33" s="340" t="s">
        <v>68</v>
      </c>
      <c r="C33" s="105" t="s">
        <v>779</v>
      </c>
      <c r="D33" s="105" t="s">
        <v>90</v>
      </c>
      <c r="E33" s="105"/>
      <c r="F33" s="105" t="s">
        <v>31</v>
      </c>
      <c r="G33" s="104" t="s">
        <v>780</v>
      </c>
      <c r="H33" s="106" t="s">
        <v>781</v>
      </c>
      <c r="I33" s="106"/>
      <c r="J33" s="93" t="s">
        <v>34</v>
      </c>
      <c r="K33" s="93" t="s">
        <v>35</v>
      </c>
      <c r="L33" s="93" t="s">
        <v>35</v>
      </c>
      <c r="M33" s="93" t="s">
        <v>36</v>
      </c>
      <c r="N33" s="93" t="s">
        <v>36</v>
      </c>
      <c r="O33" s="363" t="s">
        <v>782</v>
      </c>
      <c r="P33" s="5" t="s">
        <v>35</v>
      </c>
      <c r="Q33" s="7" t="s">
        <v>34</v>
      </c>
      <c r="R33" s="8" t="str">
        <f>IFERROR(VLOOKUP(INDEX([4]Validation!$O$11:$R$14, MATCH($Q33,[4]Validation!$M$11:$M$14,0),MATCH($P33,[4]Validation!$O$9:$R$9,0)),[4]Validation!$F$10:$G$25,2,FALSE), "")</f>
        <v>Moderate</v>
      </c>
      <c r="S33" s="367" t="s">
        <v>783</v>
      </c>
      <c r="T33" s="8" t="str">
        <f>IFERROR(VLOOKUP(INDEX([4]Validation!$O$20:$R$23, MATCH($R33,[4]Validation!$M$20:$M$23,0),MATCH(J33,[4]Validation!$O$18:$R$18,0)),v.IPCC.risk,2,FALSE), "")</f>
        <v>Low</v>
      </c>
      <c r="U33" s="8" t="str">
        <f>IFERROR(VLOOKUP(INDEX([4]Validation!$O$20:$R$23, MATCH($R33,[4]Validation!$M$20:$M$23,0),MATCH(K33,[4]Validation!$O$18:$R$18,0)),v.IPCC.risk,2,FALSE), "")</f>
        <v>Moderate</v>
      </c>
      <c r="V33" s="8" t="str">
        <f>IFERROR(VLOOKUP(INDEX([4]Validation!$O$20:$R$23, MATCH($R33,[4]Validation!$M$20:$M$23,0),MATCH(L33,[4]Validation!$O$18:$R$18,0)),v.IPCC.risk,2,FALSE), "")</f>
        <v>Moderate</v>
      </c>
      <c r="W33" s="8" t="str">
        <f>IFERROR(VLOOKUP(INDEX([4]Validation!$O$20:$R$23, MATCH($R33,[4]Validation!$M$20:$M$23,0),MATCH(M33,[4]Validation!$O$18:$R$18,0)),v.IPCC.risk,2,FALSE), "")</f>
        <v>High</v>
      </c>
      <c r="X33" s="8" t="str">
        <f>IFERROR(VLOOKUP(INDEX([4]Validation!$O$20:$R$23, MATCH($R33,[4]Validation!$M$20:$M$23,0),MATCH(N33,[4]Validation!$O$18:$R$18,0)),v.IPCC.risk,2,FALSE), "")</f>
        <v>High</v>
      </c>
      <c r="Y33" s="8" t="s">
        <v>35</v>
      </c>
      <c r="Z33" s="155" t="s">
        <v>682</v>
      </c>
      <c r="AA33" s="8" t="s">
        <v>65</v>
      </c>
      <c r="AB33" s="134"/>
      <c r="AC33" s="4"/>
    </row>
    <row r="34" spans="1:30" s="339" customFormat="1" ht="99.95" customHeight="1" x14ac:dyDescent="0.25">
      <c r="A34" s="103" t="s">
        <v>784</v>
      </c>
      <c r="B34" s="107" t="s">
        <v>150</v>
      </c>
      <c r="C34" s="105" t="s">
        <v>779</v>
      </c>
      <c r="D34" s="105" t="s">
        <v>90</v>
      </c>
      <c r="E34" s="105"/>
      <c r="F34" s="105" t="s">
        <v>31</v>
      </c>
      <c r="G34" s="104" t="s">
        <v>785</v>
      </c>
      <c r="H34" s="343" t="s">
        <v>786</v>
      </c>
      <c r="I34" s="106"/>
      <c r="J34" s="93" t="s">
        <v>34</v>
      </c>
      <c r="K34" s="93" t="s">
        <v>35</v>
      </c>
      <c r="L34" s="93" t="s">
        <v>35</v>
      </c>
      <c r="M34" s="93" t="s">
        <v>36</v>
      </c>
      <c r="N34" s="93" t="s">
        <v>36</v>
      </c>
      <c r="O34" s="363" t="s">
        <v>787</v>
      </c>
      <c r="P34" s="5" t="s">
        <v>36</v>
      </c>
      <c r="Q34" s="7" t="s">
        <v>122</v>
      </c>
      <c r="R34" s="8" t="str">
        <f>IFERROR(VLOOKUP(INDEX([4]Validation!$O$11:$R$14, MATCH($Q34,[4]Validation!$M$11:$M$14,0),MATCH($P34,[4]Validation!$O$9:$R$9,0)),[4]Validation!$F$10:$G$25,2,FALSE), "")</f>
        <v>High</v>
      </c>
      <c r="S34" s="367" t="s">
        <v>788</v>
      </c>
      <c r="T34" s="8" t="str">
        <f>IFERROR(VLOOKUP(INDEX([4]Validation!$O$20:$R$23, MATCH($R34,[4]Validation!$M$20:$M$23,0),MATCH(J34,[4]Validation!$O$18:$R$18,0)),v.IPCC.risk,2,FALSE), "")</f>
        <v>Low</v>
      </c>
      <c r="U34" s="8" t="str">
        <f>IFERROR(VLOOKUP(INDEX([4]Validation!$O$20:$R$23, MATCH($R34,[4]Validation!$M$20:$M$23,0),MATCH(K34,[4]Validation!$O$18:$R$18,0)),v.IPCC.risk,2,FALSE), "")</f>
        <v>Moderate</v>
      </c>
      <c r="V34" s="8" t="str">
        <f>IFERROR(VLOOKUP(INDEX([4]Validation!$O$20:$R$23, MATCH($R34,[4]Validation!$M$20:$M$23,0),MATCH(L34,[4]Validation!$O$18:$R$18,0)),v.IPCC.risk,2,FALSE), "")</f>
        <v>Moderate</v>
      </c>
      <c r="W34" s="8" t="str">
        <f>IFERROR(VLOOKUP(INDEX([4]Validation!$O$20:$R$23, MATCH($R34,[4]Validation!$M$20:$M$23,0),MATCH(M34,[4]Validation!$O$18:$R$18,0)),v.IPCC.risk,2,FALSE), "")</f>
        <v>High</v>
      </c>
      <c r="X34" s="8" t="str">
        <f>IFERROR(VLOOKUP(INDEX([4]Validation!$O$20:$R$23, MATCH($R34,[4]Validation!$M$20:$M$23,0),MATCH(N34,[4]Validation!$O$18:$R$18,0)),v.IPCC.risk,2,FALSE), "")</f>
        <v>High</v>
      </c>
      <c r="Y34" s="8" t="s">
        <v>35</v>
      </c>
      <c r="Z34" s="155" t="s">
        <v>789</v>
      </c>
      <c r="AA34" s="8" t="s">
        <v>65</v>
      </c>
      <c r="AB34" s="134"/>
      <c r="AC34" s="4"/>
      <c r="AD34" s="124"/>
    </row>
    <row r="35" spans="1:30" ht="99.95" customHeight="1" x14ac:dyDescent="0.25">
      <c r="A35" s="103" t="s">
        <v>869</v>
      </c>
      <c r="B35" s="107" t="s">
        <v>150</v>
      </c>
      <c r="C35" s="105" t="s">
        <v>870</v>
      </c>
      <c r="D35" s="105" t="s">
        <v>90</v>
      </c>
      <c r="E35" s="105"/>
      <c r="F35" s="105" t="s">
        <v>31</v>
      </c>
      <c r="G35" s="104" t="s">
        <v>871</v>
      </c>
      <c r="H35" s="106" t="s">
        <v>871</v>
      </c>
      <c r="I35" s="106"/>
      <c r="J35" s="93" t="s">
        <v>34</v>
      </c>
      <c r="K35" s="93" t="s">
        <v>35</v>
      </c>
      <c r="L35" s="93" t="s">
        <v>35</v>
      </c>
      <c r="M35" s="93" t="s">
        <v>36</v>
      </c>
      <c r="N35" s="93" t="s">
        <v>36</v>
      </c>
      <c r="O35" s="363" t="s">
        <v>872</v>
      </c>
      <c r="P35" s="5" t="s">
        <v>36</v>
      </c>
      <c r="Q35" s="7" t="s">
        <v>34</v>
      </c>
      <c r="R35" s="8" t="str">
        <f>IFERROR(VLOOKUP(INDEX([4]Validation!$O$11:$R$14, MATCH($Q35,[4]Validation!$M$11:$M$14,0),MATCH($P35,[4]Validation!$O$9:$R$9,0)),[4]Validation!$F$10:$G$25,2,FALSE), "")</f>
        <v>High</v>
      </c>
      <c r="S35" s="367" t="s">
        <v>559</v>
      </c>
      <c r="T35" s="8" t="str">
        <f>IFERROR(VLOOKUP(INDEX([4]Validation!$O$20:$R$23, MATCH($R35,[4]Validation!$M$20:$M$23,0),MATCH(J35,[4]Validation!$O$18:$R$18,0)),v.IPCC.risk,2,FALSE), "")</f>
        <v>Low</v>
      </c>
      <c r="U35" s="8" t="str">
        <f>IFERROR(VLOOKUP(INDEX([4]Validation!$O$20:$R$23, MATCH($R35,[4]Validation!$M$20:$M$23,0),MATCH(K35,[4]Validation!$O$18:$R$18,0)),v.IPCC.risk,2,FALSE), "")</f>
        <v>Moderate</v>
      </c>
      <c r="V35" s="8" t="str">
        <f>IFERROR(VLOOKUP(INDEX([4]Validation!$O$20:$R$23, MATCH($R35,[4]Validation!$M$20:$M$23,0),MATCH(L35,[4]Validation!$O$18:$R$18,0)),v.IPCC.risk,2,FALSE), "")</f>
        <v>Moderate</v>
      </c>
      <c r="W35" s="8" t="str">
        <f>IFERROR(VLOOKUP(INDEX([4]Validation!$O$20:$R$23, MATCH($R35,[4]Validation!$M$20:$M$23,0),MATCH(M35,[4]Validation!$O$18:$R$18,0)),v.IPCC.risk,2,FALSE), "")</f>
        <v>High</v>
      </c>
      <c r="X35" s="8" t="str">
        <f>IFERROR(VLOOKUP(INDEX([4]Validation!$O$20:$R$23, MATCH($R35,[4]Validation!$M$20:$M$23,0),MATCH(N35,[4]Validation!$O$18:$R$18,0)),v.IPCC.risk,2,FALSE), "")</f>
        <v>High</v>
      </c>
      <c r="Y35" s="8" t="s">
        <v>35</v>
      </c>
      <c r="Z35" s="155" t="s">
        <v>873</v>
      </c>
      <c r="AA35" s="8" t="s">
        <v>65</v>
      </c>
      <c r="AB35" s="134"/>
      <c r="AC35" s="4"/>
    </row>
    <row r="36" spans="1:30" ht="99.95" customHeight="1" x14ac:dyDescent="0.25">
      <c r="A36" s="103" t="s">
        <v>816</v>
      </c>
      <c r="B36" s="340" t="s">
        <v>57</v>
      </c>
      <c r="C36" s="105" t="s">
        <v>693</v>
      </c>
      <c r="D36" s="105" t="s">
        <v>90</v>
      </c>
      <c r="E36" s="105"/>
      <c r="F36" s="105" t="s">
        <v>31</v>
      </c>
      <c r="G36" s="104" t="s">
        <v>817</v>
      </c>
      <c r="H36" s="106" t="s">
        <v>818</v>
      </c>
      <c r="I36" s="106"/>
      <c r="J36" s="93" t="s">
        <v>34</v>
      </c>
      <c r="K36" s="93" t="s">
        <v>35</v>
      </c>
      <c r="L36" s="93" t="s">
        <v>35</v>
      </c>
      <c r="M36" s="93" t="s">
        <v>36</v>
      </c>
      <c r="N36" s="93" t="s">
        <v>36</v>
      </c>
      <c r="O36" s="363" t="s">
        <v>819</v>
      </c>
      <c r="P36" s="5" t="s">
        <v>35</v>
      </c>
      <c r="Q36" s="7" t="s">
        <v>39</v>
      </c>
      <c r="R36" s="8" t="str">
        <f>IFERROR(VLOOKUP(INDEX([4]Validation!$O$11:$R$14, MATCH($Q36,[4]Validation!$M$11:$M$14,0),MATCH($P36,[4]Validation!$O$9:$R$9,0)),[4]Validation!$F$10:$G$25,2,FALSE), "")</f>
        <v>High</v>
      </c>
      <c r="S36" s="367" t="s">
        <v>820</v>
      </c>
      <c r="T36" s="8" t="str">
        <f>IFERROR(VLOOKUP(INDEX([4]Validation!$O$20:$R$23, MATCH($R36,[4]Validation!$M$20:$M$23,0),MATCH(J36,[4]Validation!$O$18:$R$18,0)),v.IPCC.risk,2,FALSE), "")</f>
        <v>Low</v>
      </c>
      <c r="U36" s="8" t="str">
        <f>IFERROR(VLOOKUP(INDEX([4]Validation!$O$20:$R$23, MATCH($R36,[4]Validation!$M$20:$M$23,0),MATCH(K36,[4]Validation!$O$18:$R$18,0)),v.IPCC.risk,2,FALSE), "")</f>
        <v>Moderate</v>
      </c>
      <c r="V36" s="8" t="str">
        <f>IFERROR(VLOOKUP(INDEX([4]Validation!$O$20:$R$23, MATCH($R36,[4]Validation!$M$20:$M$23,0),MATCH(L36,[4]Validation!$O$18:$R$18,0)),v.IPCC.risk,2,FALSE), "")</f>
        <v>Moderate</v>
      </c>
      <c r="W36" s="8" t="str">
        <f>IFERROR(VLOOKUP(INDEX([4]Validation!$O$20:$R$23, MATCH($R36,[4]Validation!$M$20:$M$23,0),MATCH(M36,[4]Validation!$O$18:$R$18,0)),v.IPCC.risk,2,FALSE), "")</f>
        <v>High</v>
      </c>
      <c r="X36" s="8" t="str">
        <f>IFERROR(VLOOKUP(INDEX([4]Validation!$O$20:$R$23, MATCH($R36,[4]Validation!$M$20:$M$23,0),MATCH(N36,[4]Validation!$O$18:$R$18,0)),v.IPCC.risk,2,FALSE), "")</f>
        <v>High</v>
      </c>
      <c r="Y36" s="8" t="s">
        <v>35</v>
      </c>
      <c r="Z36" s="155" t="s">
        <v>821</v>
      </c>
      <c r="AA36" s="8" t="s">
        <v>65</v>
      </c>
      <c r="AB36" s="134"/>
      <c r="AC36" s="4"/>
    </row>
    <row r="37" spans="1:30" s="346" customFormat="1" ht="99.95" customHeight="1" x14ac:dyDescent="0.25">
      <c r="A37" s="103" t="s">
        <v>790</v>
      </c>
      <c r="B37" s="340" t="s">
        <v>68</v>
      </c>
      <c r="C37" s="105" t="s">
        <v>632</v>
      </c>
      <c r="D37" s="105" t="s">
        <v>90</v>
      </c>
      <c r="E37" s="105"/>
      <c r="F37" s="105" t="s">
        <v>31</v>
      </c>
      <c r="G37" s="104" t="s">
        <v>791</v>
      </c>
      <c r="H37" s="106" t="s">
        <v>792</v>
      </c>
      <c r="I37" s="106"/>
      <c r="J37" s="93" t="s">
        <v>34</v>
      </c>
      <c r="K37" s="93" t="s">
        <v>35</v>
      </c>
      <c r="L37" s="93" t="s">
        <v>35</v>
      </c>
      <c r="M37" s="93" t="s">
        <v>36</v>
      </c>
      <c r="N37" s="93" t="s">
        <v>36</v>
      </c>
      <c r="O37" s="363" t="s">
        <v>793</v>
      </c>
      <c r="P37" s="5" t="s">
        <v>35</v>
      </c>
      <c r="Q37" s="7" t="s">
        <v>34</v>
      </c>
      <c r="R37" s="8" t="str">
        <f>IFERROR(VLOOKUP(INDEX([4]Validation!$O$11:$R$14, MATCH($Q37,[4]Validation!$M$11:$M$14,0),MATCH($P37,[4]Validation!$O$9:$R$9,0)),[4]Validation!$F$10:$G$25,2,FALSE), "")</f>
        <v>Moderate</v>
      </c>
      <c r="S37" s="367" t="s">
        <v>794</v>
      </c>
      <c r="T37" s="8" t="str">
        <f>IFERROR(VLOOKUP(INDEX([4]Validation!$O$20:$R$23, MATCH($R37,[4]Validation!$M$20:$M$23,0),MATCH(J37,[4]Validation!$O$18:$R$18,0)),v.IPCC.risk,2,FALSE), "")</f>
        <v>Low</v>
      </c>
      <c r="U37" s="8" t="str">
        <f>IFERROR(VLOOKUP(INDEX([4]Validation!$O$20:$R$23, MATCH($R37,[4]Validation!$M$20:$M$23,0),MATCH(K37,[4]Validation!$O$18:$R$18,0)),v.IPCC.risk,2,FALSE), "")</f>
        <v>Moderate</v>
      </c>
      <c r="V37" s="8" t="str">
        <f>IFERROR(VLOOKUP(INDEX([4]Validation!$O$20:$R$23, MATCH($R37,[4]Validation!$M$20:$M$23,0),MATCH(L37,[4]Validation!$O$18:$R$18,0)),v.IPCC.risk,2,FALSE), "")</f>
        <v>Moderate</v>
      </c>
      <c r="W37" s="8" t="str">
        <f>IFERROR(VLOOKUP(INDEX([4]Validation!$O$20:$R$23, MATCH($R37,[4]Validation!$M$20:$M$23,0),MATCH(M37,[4]Validation!$O$18:$R$18,0)),v.IPCC.risk,2,FALSE), "")</f>
        <v>High</v>
      </c>
      <c r="X37" s="8" t="str">
        <f>IFERROR(VLOOKUP(INDEX([4]Validation!$O$20:$R$23, MATCH($R37,[4]Validation!$M$20:$M$23,0),MATCH(N37,[4]Validation!$O$18:$R$18,0)),v.IPCC.risk,2,FALSE), "")</f>
        <v>High</v>
      </c>
      <c r="Y37" s="8" t="s">
        <v>35</v>
      </c>
      <c r="Z37" s="155" t="s">
        <v>789</v>
      </c>
      <c r="AA37" s="8" t="s">
        <v>65</v>
      </c>
      <c r="AB37" s="134"/>
      <c r="AC37" s="4"/>
      <c r="AD37" s="124"/>
    </row>
    <row r="38" spans="1:30" ht="99.95" customHeight="1" x14ac:dyDescent="0.25">
      <c r="A38" s="103" t="s">
        <v>795</v>
      </c>
      <c r="B38" s="107" t="s">
        <v>150</v>
      </c>
      <c r="C38" s="105" t="s">
        <v>632</v>
      </c>
      <c r="D38" s="105" t="s">
        <v>90</v>
      </c>
      <c r="E38" s="105"/>
      <c r="F38" s="105" t="s">
        <v>31</v>
      </c>
      <c r="G38" s="104" t="s">
        <v>796</v>
      </c>
      <c r="H38" s="106" t="s">
        <v>797</v>
      </c>
      <c r="I38" s="106"/>
      <c r="J38" s="93" t="s">
        <v>34</v>
      </c>
      <c r="K38" s="93" t="s">
        <v>35</v>
      </c>
      <c r="L38" s="93" t="s">
        <v>35</v>
      </c>
      <c r="M38" s="93" t="s">
        <v>36</v>
      </c>
      <c r="N38" s="93" t="s">
        <v>36</v>
      </c>
      <c r="O38" s="363" t="s">
        <v>798</v>
      </c>
      <c r="P38" s="5" t="s">
        <v>35</v>
      </c>
      <c r="Q38" s="7" t="s">
        <v>122</v>
      </c>
      <c r="R38" s="8" t="str">
        <f>IFERROR(VLOOKUP(INDEX([4]Validation!$O$11:$R$14, MATCH($Q38,[4]Validation!$M$11:$M$14,0),MATCH($P38,[4]Validation!$O$9:$R$9,0)),[4]Validation!$F$10:$G$25,2,FALSE), "")</f>
        <v>Moderate</v>
      </c>
      <c r="S38" s="367" t="s">
        <v>799</v>
      </c>
      <c r="T38" s="8" t="str">
        <f>IFERROR(VLOOKUP(INDEX([4]Validation!$O$20:$R$23, MATCH($R38,[4]Validation!$M$20:$M$23,0),MATCH(J38,[4]Validation!$O$18:$R$18,0)),v.IPCC.risk,2,FALSE), "")</f>
        <v>Low</v>
      </c>
      <c r="U38" s="8" t="str">
        <f>IFERROR(VLOOKUP(INDEX([4]Validation!$O$20:$R$23, MATCH($R38,[4]Validation!$M$20:$M$23,0),MATCH(K38,[4]Validation!$O$18:$R$18,0)),v.IPCC.risk,2,FALSE), "")</f>
        <v>Moderate</v>
      </c>
      <c r="V38" s="8" t="str">
        <f>IFERROR(VLOOKUP(INDEX([4]Validation!$O$20:$R$23, MATCH($R38,[4]Validation!$M$20:$M$23,0),MATCH(L38,[4]Validation!$O$18:$R$18,0)),v.IPCC.risk,2,FALSE), "")</f>
        <v>Moderate</v>
      </c>
      <c r="W38" s="8" t="str">
        <f>IFERROR(VLOOKUP(INDEX([4]Validation!$O$20:$R$23, MATCH($R38,[4]Validation!$M$20:$M$23,0),MATCH(M38,[4]Validation!$O$18:$R$18,0)),v.IPCC.risk,2,FALSE), "")</f>
        <v>High</v>
      </c>
      <c r="X38" s="8" t="str">
        <f>IFERROR(VLOOKUP(INDEX([4]Validation!$O$20:$R$23, MATCH($R38,[4]Validation!$M$20:$M$23,0),MATCH(N38,[4]Validation!$O$18:$R$18,0)),v.IPCC.risk,2,FALSE), "")</f>
        <v>High</v>
      </c>
      <c r="Y38" s="8" t="s">
        <v>35</v>
      </c>
      <c r="Z38" s="155" t="s">
        <v>789</v>
      </c>
      <c r="AA38" s="8" t="s">
        <v>65</v>
      </c>
      <c r="AB38" s="134"/>
      <c r="AC38" s="4"/>
    </row>
    <row r="39" spans="1:30" ht="99.95" customHeight="1" x14ac:dyDescent="0.25">
      <c r="A39" s="103" t="s">
        <v>800</v>
      </c>
      <c r="B39" s="340" t="s">
        <v>68</v>
      </c>
      <c r="C39" s="105" t="s">
        <v>801</v>
      </c>
      <c r="D39" s="105" t="s">
        <v>90</v>
      </c>
      <c r="E39" s="105"/>
      <c r="F39" s="105" t="s">
        <v>31</v>
      </c>
      <c r="G39" s="104" t="s">
        <v>802</v>
      </c>
      <c r="H39" s="343" t="s">
        <v>803</v>
      </c>
      <c r="I39" s="106"/>
      <c r="J39" s="93" t="s">
        <v>34</v>
      </c>
      <c r="K39" s="93" t="s">
        <v>35</v>
      </c>
      <c r="L39" s="93" t="s">
        <v>35</v>
      </c>
      <c r="M39" s="93" t="s">
        <v>36</v>
      </c>
      <c r="N39" s="93" t="s">
        <v>36</v>
      </c>
      <c r="O39" s="363" t="s">
        <v>804</v>
      </c>
      <c r="P39" s="5" t="s">
        <v>36</v>
      </c>
      <c r="Q39" s="7" t="s">
        <v>34</v>
      </c>
      <c r="R39" s="8" t="str">
        <f>IFERROR(VLOOKUP(INDEX([4]Validation!$O$11:$R$14, MATCH($Q39,[4]Validation!$M$11:$M$14,0),MATCH($P39,[4]Validation!$O$9:$R$9,0)),[4]Validation!$F$10:$G$25,2,FALSE), "")</f>
        <v>High</v>
      </c>
      <c r="S39" s="367" t="s">
        <v>805</v>
      </c>
      <c r="T39" s="8" t="str">
        <f>IFERROR(VLOOKUP(INDEX([4]Validation!$O$20:$R$23, MATCH($R39,[4]Validation!$M$20:$M$23,0),MATCH(J39,[4]Validation!$O$18:$R$18,0)),v.IPCC.risk,2,FALSE), "")</f>
        <v>Low</v>
      </c>
      <c r="U39" s="8" t="str">
        <f>IFERROR(VLOOKUP(INDEX([4]Validation!$O$20:$R$23, MATCH($R39,[4]Validation!$M$20:$M$23,0),MATCH(K39,[4]Validation!$O$18:$R$18,0)),v.IPCC.risk,2,FALSE), "")</f>
        <v>Moderate</v>
      </c>
      <c r="V39" s="8" t="str">
        <f>IFERROR(VLOOKUP(INDEX([4]Validation!$O$20:$R$23, MATCH($R39,[4]Validation!$M$20:$M$23,0),MATCH(L39,[4]Validation!$O$18:$R$18,0)),v.IPCC.risk,2,FALSE), "")</f>
        <v>Moderate</v>
      </c>
      <c r="W39" s="8" t="str">
        <f>IFERROR(VLOOKUP(INDEX([4]Validation!$O$20:$R$23, MATCH($R39,[4]Validation!$M$20:$M$23,0),MATCH(M39,[4]Validation!$O$18:$R$18,0)),v.IPCC.risk,2,FALSE), "")</f>
        <v>High</v>
      </c>
      <c r="X39" s="8" t="str">
        <f>IFERROR(VLOOKUP(INDEX([4]Validation!$O$20:$R$23, MATCH($R39,[4]Validation!$M$20:$M$23,0),MATCH(N39,[4]Validation!$O$18:$R$18,0)),v.IPCC.risk,2,FALSE), "")</f>
        <v>High</v>
      </c>
      <c r="Y39" s="8" t="s">
        <v>35</v>
      </c>
      <c r="Z39" s="155" t="s">
        <v>789</v>
      </c>
      <c r="AA39" s="8" t="s">
        <v>65</v>
      </c>
      <c r="AB39" s="134"/>
      <c r="AC39" s="4"/>
    </row>
    <row r="40" spans="1:30" ht="99.95" customHeight="1" x14ac:dyDescent="0.25">
      <c r="A40" s="103" t="s">
        <v>806</v>
      </c>
      <c r="B40" s="340" t="s">
        <v>46</v>
      </c>
      <c r="C40" s="105" t="s">
        <v>801</v>
      </c>
      <c r="D40" s="105" t="s">
        <v>90</v>
      </c>
      <c r="E40" s="105"/>
      <c r="F40" s="105" t="s">
        <v>31</v>
      </c>
      <c r="G40" s="104" t="s">
        <v>807</v>
      </c>
      <c r="H40" s="106" t="s">
        <v>808</v>
      </c>
      <c r="I40" s="106"/>
      <c r="J40" s="93" t="s">
        <v>34</v>
      </c>
      <c r="K40" s="93" t="s">
        <v>35</v>
      </c>
      <c r="L40" s="93" t="s">
        <v>35</v>
      </c>
      <c r="M40" s="93" t="s">
        <v>36</v>
      </c>
      <c r="N40" s="93" t="s">
        <v>36</v>
      </c>
      <c r="O40" s="363" t="s">
        <v>809</v>
      </c>
      <c r="P40" s="5" t="s">
        <v>35</v>
      </c>
      <c r="Q40" s="7" t="s">
        <v>122</v>
      </c>
      <c r="R40" s="8" t="str">
        <f>IFERROR(VLOOKUP(INDEX([4]Validation!$O$11:$R$14, MATCH($Q40,[4]Validation!$M$11:$M$14,0),MATCH($P40,[4]Validation!$O$9:$R$9,0)),[4]Validation!$F$10:$G$25,2,FALSE), "")</f>
        <v>Moderate</v>
      </c>
      <c r="S40" s="367" t="s">
        <v>810</v>
      </c>
      <c r="T40" s="8" t="str">
        <f>IFERROR(VLOOKUP(INDEX([4]Validation!$O$20:$R$23, MATCH($R40,[4]Validation!$M$20:$M$23,0),MATCH(J40,[4]Validation!$O$18:$R$18,0)),v.IPCC.risk,2,FALSE), "")</f>
        <v>Low</v>
      </c>
      <c r="U40" s="8" t="str">
        <f>IFERROR(VLOOKUP(INDEX([4]Validation!$O$20:$R$23, MATCH($R40,[4]Validation!$M$20:$M$23,0),MATCH(K40,[4]Validation!$O$18:$R$18,0)),v.IPCC.risk,2,FALSE), "")</f>
        <v>Moderate</v>
      </c>
      <c r="V40" s="8" t="str">
        <f>IFERROR(VLOOKUP(INDEX([4]Validation!$O$20:$R$23, MATCH($R40,[4]Validation!$M$20:$M$23,0),MATCH(L40,[4]Validation!$O$18:$R$18,0)),v.IPCC.risk,2,FALSE), "")</f>
        <v>Moderate</v>
      </c>
      <c r="W40" s="8" t="str">
        <f>IFERROR(VLOOKUP(INDEX([4]Validation!$O$20:$R$23, MATCH($R40,[4]Validation!$M$20:$M$23,0),MATCH(M40,[4]Validation!$O$18:$R$18,0)),v.IPCC.risk,2,FALSE), "")</f>
        <v>High</v>
      </c>
      <c r="X40" s="8" t="str">
        <f>IFERROR(VLOOKUP(INDEX([4]Validation!$O$20:$R$23, MATCH($R40,[4]Validation!$M$20:$M$23,0),MATCH(N40,[4]Validation!$O$18:$R$18,0)),v.IPCC.risk,2,FALSE), "")</f>
        <v>High</v>
      </c>
      <c r="Y40" s="8" t="s">
        <v>35</v>
      </c>
      <c r="Z40" s="155" t="s">
        <v>789</v>
      </c>
      <c r="AA40" s="8" t="s">
        <v>65</v>
      </c>
      <c r="AB40" s="134"/>
      <c r="AC40" s="4"/>
    </row>
    <row r="41" spans="1:30" ht="99.95" customHeight="1" x14ac:dyDescent="0.25">
      <c r="A41" s="103" t="s">
        <v>811</v>
      </c>
      <c r="B41" s="107" t="s">
        <v>150</v>
      </c>
      <c r="C41" s="105" t="s">
        <v>801</v>
      </c>
      <c r="D41" s="105" t="s">
        <v>90</v>
      </c>
      <c r="E41" s="105"/>
      <c r="F41" s="105" t="s">
        <v>31</v>
      </c>
      <c r="G41" s="104" t="s">
        <v>812</v>
      </c>
      <c r="H41" s="106" t="s">
        <v>813</v>
      </c>
      <c r="I41" s="106"/>
      <c r="J41" s="93" t="s">
        <v>34</v>
      </c>
      <c r="K41" s="93" t="s">
        <v>35</v>
      </c>
      <c r="L41" s="93" t="s">
        <v>35</v>
      </c>
      <c r="M41" s="93" t="s">
        <v>36</v>
      </c>
      <c r="N41" s="93" t="s">
        <v>36</v>
      </c>
      <c r="O41" s="363" t="s">
        <v>814</v>
      </c>
      <c r="P41" s="5" t="s">
        <v>35</v>
      </c>
      <c r="Q41" s="7" t="s">
        <v>122</v>
      </c>
      <c r="R41" s="8" t="str">
        <f>IFERROR(VLOOKUP(INDEX([4]Validation!$O$11:$R$14, MATCH($Q41,[4]Validation!$M$11:$M$14,0),MATCH($P41,[4]Validation!$O$9:$R$9,0)),[4]Validation!$F$10:$G$25,2,FALSE), "")</f>
        <v>Moderate</v>
      </c>
      <c r="S41" s="367" t="s">
        <v>815</v>
      </c>
      <c r="T41" s="8" t="str">
        <f>IFERROR(VLOOKUP(INDEX([4]Validation!$O$20:$R$23, MATCH($R41,[4]Validation!$M$20:$M$23,0),MATCH(J41,[4]Validation!$O$18:$R$18,0)),v.IPCC.risk,2,FALSE), "")</f>
        <v>Low</v>
      </c>
      <c r="U41" s="8" t="str">
        <f>IFERROR(VLOOKUP(INDEX([4]Validation!$O$20:$R$23, MATCH($R41,[4]Validation!$M$20:$M$23,0),MATCH(K41,[4]Validation!$O$18:$R$18,0)),v.IPCC.risk,2,FALSE), "")</f>
        <v>Moderate</v>
      </c>
      <c r="V41" s="8" t="str">
        <f>IFERROR(VLOOKUP(INDEX([4]Validation!$O$20:$R$23, MATCH($R41,[4]Validation!$M$20:$M$23,0),MATCH(L41,[4]Validation!$O$18:$R$18,0)),v.IPCC.risk,2,FALSE), "")</f>
        <v>Moderate</v>
      </c>
      <c r="W41" s="8" t="str">
        <f>IFERROR(VLOOKUP(INDEX([4]Validation!$O$20:$R$23, MATCH($R41,[4]Validation!$M$20:$M$23,0),MATCH(M41,[4]Validation!$O$18:$R$18,0)),v.IPCC.risk,2,FALSE), "")</f>
        <v>High</v>
      </c>
      <c r="X41" s="8" t="str">
        <f>IFERROR(VLOOKUP(INDEX([4]Validation!$O$20:$R$23, MATCH($R41,[4]Validation!$M$20:$M$23,0),MATCH(N41,[4]Validation!$O$18:$R$18,0)),v.IPCC.risk,2,FALSE), "")</f>
        <v>High</v>
      </c>
      <c r="Y41" s="8" t="s">
        <v>35</v>
      </c>
      <c r="Z41" s="155" t="s">
        <v>789</v>
      </c>
      <c r="AA41" s="8" t="s">
        <v>65</v>
      </c>
      <c r="AB41" s="134"/>
      <c r="AC41" s="4"/>
    </row>
    <row r="42" spans="1:30" ht="99.95" customHeight="1" x14ac:dyDescent="0.25">
      <c r="A42" s="103" t="s">
        <v>874</v>
      </c>
      <c r="B42" s="340" t="s">
        <v>57</v>
      </c>
      <c r="C42" s="105" t="s">
        <v>732</v>
      </c>
      <c r="D42" s="105" t="s">
        <v>90</v>
      </c>
      <c r="E42" s="105"/>
      <c r="F42" s="105" t="s">
        <v>31</v>
      </c>
      <c r="G42" s="104" t="s">
        <v>875</v>
      </c>
      <c r="H42" s="106"/>
      <c r="I42" s="106"/>
      <c r="J42" s="93" t="s">
        <v>34</v>
      </c>
      <c r="K42" s="93" t="s">
        <v>35</v>
      </c>
      <c r="L42" s="93" t="s">
        <v>35</v>
      </c>
      <c r="M42" s="93" t="s">
        <v>35</v>
      </c>
      <c r="N42" s="93" t="s">
        <v>36</v>
      </c>
      <c r="O42" s="364" t="s">
        <v>876</v>
      </c>
      <c r="P42" s="5" t="s">
        <v>35</v>
      </c>
      <c r="Q42" s="7" t="s">
        <v>122</v>
      </c>
      <c r="R42" s="8" t="str">
        <f>IFERROR(VLOOKUP(INDEX([4]Validation!$O$11:$R$14, MATCH($Q42,[4]Validation!$M$11:$M$14,0),MATCH($P42,[4]Validation!$O$9:$R$9,0)),[4]Validation!$F$10:$G$25,2,FALSE), "")</f>
        <v>Moderate</v>
      </c>
      <c r="S42" s="367" t="s">
        <v>877</v>
      </c>
      <c r="T42" s="8" t="str">
        <f>IFERROR(VLOOKUP(INDEX([4]Validation!$O$20:$R$23, MATCH($R42,[4]Validation!$M$20:$M$23,0),MATCH(J42,[4]Validation!$O$18:$R$18,0)),v.IPCC.risk,2,FALSE), "")</f>
        <v>Low</v>
      </c>
      <c r="U42" s="8" t="str">
        <f>IFERROR(VLOOKUP(INDEX([4]Validation!$O$20:$R$23, MATCH($R42,[4]Validation!$M$20:$M$23,0),MATCH(K42,[4]Validation!$O$18:$R$18,0)),v.IPCC.risk,2,FALSE), "")</f>
        <v>Moderate</v>
      </c>
      <c r="V42" s="8" t="str">
        <f>IFERROR(VLOOKUP(INDEX([4]Validation!$O$20:$R$23, MATCH($R42,[4]Validation!$M$20:$M$23,0),MATCH(L42,[4]Validation!$O$18:$R$18,0)),v.IPCC.risk,2,FALSE), "")</f>
        <v>Moderate</v>
      </c>
      <c r="W42" s="8" t="str">
        <f>IFERROR(VLOOKUP(INDEX([4]Validation!$O$20:$R$23, MATCH($R42,[4]Validation!$M$20:$M$23,0),MATCH(M42,[4]Validation!$O$18:$R$18,0)),v.IPCC.risk,2,FALSE), "")</f>
        <v>Moderate</v>
      </c>
      <c r="X42" s="8" t="str">
        <f>IFERROR(VLOOKUP(INDEX([4]Validation!$O$20:$R$23, MATCH($R42,[4]Validation!$M$20:$M$23,0),MATCH(N42,[4]Validation!$O$18:$R$18,0)),v.IPCC.risk,2,FALSE), "")</f>
        <v>High</v>
      </c>
      <c r="Y42" s="8" t="s">
        <v>35</v>
      </c>
      <c r="Z42" s="155" t="s">
        <v>738</v>
      </c>
      <c r="AA42" s="8" t="s">
        <v>65</v>
      </c>
      <c r="AB42" s="134"/>
      <c r="AC42" s="4"/>
    </row>
    <row r="43" spans="1:30" ht="99.95" customHeight="1" x14ac:dyDescent="0.25">
      <c r="A43" s="103" t="s">
        <v>913</v>
      </c>
      <c r="B43" s="104" t="s">
        <v>350</v>
      </c>
      <c r="C43" s="105" t="s">
        <v>151</v>
      </c>
      <c r="D43" s="105" t="s">
        <v>90</v>
      </c>
      <c r="E43" s="105"/>
      <c r="F43" s="105" t="s">
        <v>31</v>
      </c>
      <c r="G43" s="104" t="s">
        <v>914</v>
      </c>
      <c r="H43" s="106" t="s">
        <v>915</v>
      </c>
      <c r="I43" s="106" t="s">
        <v>916</v>
      </c>
      <c r="J43" s="93" t="s">
        <v>35</v>
      </c>
      <c r="K43" s="93" t="s">
        <v>36</v>
      </c>
      <c r="L43" s="93" t="s">
        <v>36</v>
      </c>
      <c r="M43" s="93" t="s">
        <v>36</v>
      </c>
      <c r="N43" s="93" t="s">
        <v>36</v>
      </c>
      <c r="O43" s="363" t="s">
        <v>917</v>
      </c>
      <c r="P43" s="5" t="s">
        <v>36</v>
      </c>
      <c r="Q43" s="7" t="s">
        <v>122</v>
      </c>
      <c r="R43" s="8" t="str">
        <f>IFERROR(VLOOKUP(INDEX([4]Validation!$O$11:$R$14, MATCH($Q43,[4]Validation!$M$11:$M$14,0),MATCH($P43,[4]Validation!$O$9:$R$9,0)),[4]Validation!$F$10:$G$25,2,FALSE), "")</f>
        <v>High</v>
      </c>
      <c r="S43" s="367" t="s">
        <v>918</v>
      </c>
      <c r="T43" s="8" t="str">
        <f>IFERROR(VLOOKUP(INDEX([4]Validation!$O$20:$R$23, MATCH($R43,[4]Validation!$M$20:$M$23,0),MATCH(J43,[4]Validation!$O$18:$R$18,0)),v.IPCC.risk,2,FALSE), "")</f>
        <v>Moderate</v>
      </c>
      <c r="U43" s="8" t="str">
        <f>IFERROR(VLOOKUP(INDEX([4]Validation!$O$20:$R$23, MATCH($R43,[4]Validation!$M$20:$M$23,0),MATCH(K43,[4]Validation!$O$18:$R$18,0)),v.IPCC.risk,2,FALSE), "")</f>
        <v>High</v>
      </c>
      <c r="V43" s="8" t="str">
        <f>IFERROR(VLOOKUP(INDEX([4]Validation!$O$20:$R$23, MATCH($R43,[4]Validation!$M$20:$M$23,0),MATCH(L43,[4]Validation!$O$18:$R$18,0)),v.IPCC.risk,2,FALSE), "")</f>
        <v>High</v>
      </c>
      <c r="W43" s="8" t="str">
        <f>IFERROR(VLOOKUP(INDEX([4]Validation!$O$20:$R$23, MATCH($R43,[4]Validation!$M$20:$M$23,0),MATCH(M43,[4]Validation!$O$18:$R$18,0)),v.IPCC.risk,2,FALSE), "")</f>
        <v>High</v>
      </c>
      <c r="X43" s="8" t="str">
        <f>IFERROR(VLOOKUP(INDEX([4]Validation!$O$20:$R$23, MATCH($R43,[4]Validation!$M$20:$M$23,0),MATCH(N43,[4]Validation!$O$18:$R$18,0)),v.IPCC.risk,2,FALSE), "")</f>
        <v>High</v>
      </c>
      <c r="Y43" s="8" t="s">
        <v>479</v>
      </c>
      <c r="Z43" s="155" t="s">
        <v>919</v>
      </c>
      <c r="AA43" s="8" t="s">
        <v>65</v>
      </c>
      <c r="AB43" s="134"/>
      <c r="AC43" s="4"/>
    </row>
    <row r="44" spans="1:30" s="339" customFormat="1" ht="99.95" customHeight="1" x14ac:dyDescent="0.25">
      <c r="A44" s="103" t="s">
        <v>907</v>
      </c>
      <c r="B44" s="107" t="s">
        <v>647</v>
      </c>
      <c r="C44" s="105" t="s">
        <v>151</v>
      </c>
      <c r="D44" s="105" t="s">
        <v>90</v>
      </c>
      <c r="E44" s="105"/>
      <c r="F44" s="105" t="s">
        <v>31</v>
      </c>
      <c r="G44" s="104" t="s">
        <v>908</v>
      </c>
      <c r="H44" s="106" t="s">
        <v>909</v>
      </c>
      <c r="I44" s="106"/>
      <c r="J44" s="93" t="s">
        <v>35</v>
      </c>
      <c r="K44" s="93" t="s">
        <v>36</v>
      </c>
      <c r="L44" s="93" t="s">
        <v>36</v>
      </c>
      <c r="M44" s="93" t="s">
        <v>36</v>
      </c>
      <c r="N44" s="93" t="s">
        <v>36</v>
      </c>
      <c r="O44" s="363" t="s">
        <v>910</v>
      </c>
      <c r="P44" s="5" t="s">
        <v>35</v>
      </c>
      <c r="Q44" s="7" t="s">
        <v>34</v>
      </c>
      <c r="R44" s="8" t="str">
        <f>IFERROR(VLOOKUP(INDEX([4]Validation!$O$11:$R$14, MATCH($Q44,[4]Validation!$M$11:$M$14,0),MATCH($P44,[4]Validation!$O$9:$R$9,0)),[4]Validation!$F$10:$G$25,2,FALSE), "")</f>
        <v>Moderate</v>
      </c>
      <c r="S44" s="367" t="s">
        <v>911</v>
      </c>
      <c r="T44" s="8" t="str">
        <f>IFERROR(VLOOKUP(INDEX([4]Validation!$O$20:$R$23, MATCH($R44,[4]Validation!$M$20:$M$23,0),MATCH(J44,[4]Validation!$O$18:$R$18,0)),v.IPCC.risk,2,FALSE), "")</f>
        <v>Moderate</v>
      </c>
      <c r="U44" s="8" t="str">
        <f>IFERROR(VLOOKUP(INDEX([4]Validation!$O$20:$R$23, MATCH($R44,[4]Validation!$M$20:$M$23,0),MATCH(K44,[4]Validation!$O$18:$R$18,0)),v.IPCC.risk,2,FALSE), "")</f>
        <v>High</v>
      </c>
      <c r="V44" s="8" t="str">
        <f>IFERROR(VLOOKUP(INDEX([4]Validation!$O$20:$R$23, MATCH($R44,[4]Validation!$M$20:$M$23,0),MATCH(L44,[4]Validation!$O$18:$R$18,0)),v.IPCC.risk,2,FALSE), "")</f>
        <v>High</v>
      </c>
      <c r="W44" s="8" t="str">
        <f>IFERROR(VLOOKUP(INDEX([4]Validation!$O$20:$R$23, MATCH($R44,[4]Validation!$M$20:$M$23,0),MATCH(M44,[4]Validation!$O$18:$R$18,0)),v.IPCC.risk,2,FALSE), "")</f>
        <v>High</v>
      </c>
      <c r="X44" s="8" t="str">
        <f>IFERROR(VLOOKUP(INDEX([4]Validation!$O$20:$R$23, MATCH($R44,[4]Validation!$M$20:$M$23,0),MATCH(N44,[4]Validation!$O$18:$R$18,0)),v.IPCC.risk,2,FALSE), "")</f>
        <v>High</v>
      </c>
      <c r="Y44" s="8" t="s">
        <v>479</v>
      </c>
      <c r="Z44" s="155" t="s">
        <v>912</v>
      </c>
      <c r="AA44" s="8" t="s">
        <v>65</v>
      </c>
      <c r="AB44" s="134"/>
      <c r="AC44" s="4"/>
      <c r="AD44" s="124"/>
    </row>
    <row r="45" spans="1:30" ht="99.95" customHeight="1" x14ac:dyDescent="0.25">
      <c r="A45" s="103" t="s">
        <v>941</v>
      </c>
      <c r="B45" s="104" t="s">
        <v>350</v>
      </c>
      <c r="C45" s="105" t="s">
        <v>89</v>
      </c>
      <c r="D45" s="105" t="s">
        <v>90</v>
      </c>
      <c r="E45" s="105"/>
      <c r="F45" s="105" t="s">
        <v>31</v>
      </c>
      <c r="G45" s="104" t="s">
        <v>942</v>
      </c>
      <c r="H45" s="106" t="s">
        <v>930</v>
      </c>
      <c r="I45" s="106" t="s">
        <v>931</v>
      </c>
      <c r="J45" s="93" t="s">
        <v>35</v>
      </c>
      <c r="K45" s="93" t="s">
        <v>35</v>
      </c>
      <c r="L45" s="93" t="s">
        <v>35</v>
      </c>
      <c r="M45" s="93" t="s">
        <v>36</v>
      </c>
      <c r="N45" s="93" t="s">
        <v>36</v>
      </c>
      <c r="O45" s="363" t="s">
        <v>943</v>
      </c>
      <c r="P45" s="5" t="s">
        <v>35</v>
      </c>
      <c r="Q45" s="7" t="s">
        <v>122</v>
      </c>
      <c r="R45" s="8" t="str">
        <f>IFERROR(VLOOKUP(INDEX([4]Validation!$O$11:$R$14, MATCH($Q45,[4]Validation!$M$11:$M$14,0),MATCH($P45,[4]Validation!$O$9:$R$9,0)),[4]Validation!$F$10:$G$25,2,FALSE), "")</f>
        <v>Moderate</v>
      </c>
      <c r="S45" s="367" t="s">
        <v>944</v>
      </c>
      <c r="T45" s="8" t="str">
        <f>IFERROR(VLOOKUP(INDEX([4]Validation!$O$20:$R$23, MATCH($R45,[4]Validation!$M$20:$M$23,0),MATCH(J45,[4]Validation!$O$18:$R$18,0)),v.IPCC.risk,2,FALSE), "")</f>
        <v>Moderate</v>
      </c>
      <c r="U45" s="8" t="str">
        <f>IFERROR(VLOOKUP(INDEX([4]Validation!$O$20:$R$23, MATCH($R45,[4]Validation!$M$20:$M$23,0),MATCH(K45,[4]Validation!$O$18:$R$18,0)),v.IPCC.risk,2,FALSE), "")</f>
        <v>Moderate</v>
      </c>
      <c r="V45" s="8" t="str">
        <f>IFERROR(VLOOKUP(INDEX([4]Validation!$O$20:$R$23, MATCH($R45,[4]Validation!$M$20:$M$23,0),MATCH(L45,[4]Validation!$O$18:$R$18,0)),v.IPCC.risk,2,FALSE), "")</f>
        <v>Moderate</v>
      </c>
      <c r="W45" s="8" t="str">
        <f>IFERROR(VLOOKUP(INDEX([4]Validation!$O$20:$R$23, MATCH($R45,[4]Validation!$M$20:$M$23,0),MATCH(M45,[4]Validation!$O$18:$R$18,0)),v.IPCC.risk,2,FALSE), "")</f>
        <v>High</v>
      </c>
      <c r="X45" s="8" t="str">
        <f>IFERROR(VLOOKUP(INDEX([4]Validation!$O$20:$R$23, MATCH($R45,[4]Validation!$M$20:$M$23,0),MATCH(N45,[4]Validation!$O$18:$R$18,0)),v.IPCC.risk,2,FALSE), "")</f>
        <v>High</v>
      </c>
      <c r="Y45" s="8" t="s">
        <v>479</v>
      </c>
      <c r="Z45" s="155" t="s">
        <v>945</v>
      </c>
      <c r="AA45" s="8" t="s">
        <v>65</v>
      </c>
      <c r="AB45" s="134"/>
      <c r="AC45" s="4"/>
    </row>
    <row r="46" spans="1:30" ht="99.95" customHeight="1" x14ac:dyDescent="0.25">
      <c r="A46" s="103" t="s">
        <v>935</v>
      </c>
      <c r="B46" s="104" t="s">
        <v>350</v>
      </c>
      <c r="C46" s="105" t="s">
        <v>483</v>
      </c>
      <c r="D46" s="105" t="s">
        <v>90</v>
      </c>
      <c r="E46" s="105"/>
      <c r="F46" s="105" t="s">
        <v>31</v>
      </c>
      <c r="G46" s="104" t="s">
        <v>936</v>
      </c>
      <c r="H46" s="106" t="s">
        <v>937</v>
      </c>
      <c r="I46" s="106" t="s">
        <v>486</v>
      </c>
      <c r="J46" s="93" t="s">
        <v>35</v>
      </c>
      <c r="K46" s="93" t="s">
        <v>35</v>
      </c>
      <c r="L46" s="93" t="s">
        <v>35</v>
      </c>
      <c r="M46" s="93" t="s">
        <v>36</v>
      </c>
      <c r="N46" s="93" t="s">
        <v>36</v>
      </c>
      <c r="O46" s="363" t="s">
        <v>938</v>
      </c>
      <c r="P46" s="5" t="s">
        <v>36</v>
      </c>
      <c r="Q46" s="7" t="s">
        <v>122</v>
      </c>
      <c r="R46" s="8" t="str">
        <f>IFERROR(VLOOKUP(INDEX([4]Validation!$O$11:$R$14, MATCH($Q46,[4]Validation!$M$11:$M$14,0),MATCH($P46,[4]Validation!$O$9:$R$9,0)),[4]Validation!$F$10:$G$25,2,FALSE), "")</f>
        <v>High</v>
      </c>
      <c r="S46" s="367" t="s">
        <v>939</v>
      </c>
      <c r="T46" s="8" t="str">
        <f>IFERROR(VLOOKUP(INDEX([4]Validation!$O$20:$R$23, MATCH($R46,[4]Validation!$M$20:$M$23,0),MATCH(J46,[4]Validation!$O$18:$R$18,0)),v.IPCC.risk,2,FALSE), "")</f>
        <v>Moderate</v>
      </c>
      <c r="U46" s="8" t="str">
        <f>IFERROR(VLOOKUP(INDEX([4]Validation!$O$20:$R$23, MATCH($R46,[4]Validation!$M$20:$M$23,0),MATCH(K46,[4]Validation!$O$18:$R$18,0)),v.IPCC.risk,2,FALSE), "")</f>
        <v>Moderate</v>
      </c>
      <c r="V46" s="8" t="str">
        <f>IFERROR(VLOOKUP(INDEX([4]Validation!$O$20:$R$23, MATCH($R46,[4]Validation!$M$20:$M$23,0),MATCH(L46,[4]Validation!$O$18:$R$18,0)),v.IPCC.risk,2,FALSE), "")</f>
        <v>Moderate</v>
      </c>
      <c r="W46" s="8" t="str">
        <f>IFERROR(VLOOKUP(INDEX([4]Validation!$O$20:$R$23, MATCH($R46,[4]Validation!$M$20:$M$23,0),MATCH(M46,[4]Validation!$O$18:$R$18,0)),v.IPCC.risk,2,FALSE), "")</f>
        <v>High</v>
      </c>
      <c r="X46" s="8" t="str">
        <f>IFERROR(VLOOKUP(INDEX([4]Validation!$O$20:$R$23, MATCH($R46,[4]Validation!$M$20:$M$23,0),MATCH(N46,[4]Validation!$O$18:$R$18,0)),v.IPCC.risk,2,FALSE), "")</f>
        <v>High</v>
      </c>
      <c r="Y46" s="8" t="s">
        <v>479</v>
      </c>
      <c r="Z46" s="155" t="s">
        <v>940</v>
      </c>
      <c r="AA46" s="8" t="s">
        <v>65</v>
      </c>
      <c r="AB46" s="134"/>
      <c r="AC46" s="4"/>
    </row>
    <row r="47" spans="1:30" ht="99.95" customHeight="1" x14ac:dyDescent="0.25">
      <c r="A47" s="103" t="s">
        <v>946</v>
      </c>
      <c r="B47" s="104" t="s">
        <v>350</v>
      </c>
      <c r="C47" s="105" t="s">
        <v>779</v>
      </c>
      <c r="D47" s="105" t="s">
        <v>90</v>
      </c>
      <c r="E47" s="105"/>
      <c r="F47" s="105" t="s">
        <v>31</v>
      </c>
      <c r="G47" s="104" t="s">
        <v>947</v>
      </c>
      <c r="H47" s="106" t="s">
        <v>948</v>
      </c>
      <c r="I47" s="106" t="s">
        <v>949</v>
      </c>
      <c r="J47" s="93" t="s">
        <v>35</v>
      </c>
      <c r="K47" s="93" t="s">
        <v>35</v>
      </c>
      <c r="L47" s="93" t="s">
        <v>35</v>
      </c>
      <c r="M47" s="93" t="s">
        <v>36</v>
      </c>
      <c r="N47" s="93" t="s">
        <v>36</v>
      </c>
      <c r="O47" s="363" t="s">
        <v>950</v>
      </c>
      <c r="P47" s="5" t="s">
        <v>35</v>
      </c>
      <c r="Q47" s="7" t="s">
        <v>122</v>
      </c>
      <c r="R47" s="8" t="str">
        <f>IFERROR(VLOOKUP(INDEX([4]Validation!$O$11:$R$14, MATCH($Q47,[4]Validation!$M$11:$M$14,0),MATCH($P47,[4]Validation!$O$9:$R$9,0)),[4]Validation!$F$10:$G$25,2,FALSE), "")</f>
        <v>Moderate</v>
      </c>
      <c r="S47" s="367" t="s">
        <v>951</v>
      </c>
      <c r="T47" s="8" t="str">
        <f>IFERROR(VLOOKUP(INDEX([4]Validation!$O$20:$R$23, MATCH($R47,[4]Validation!$M$20:$M$23,0),MATCH(J47,[4]Validation!$O$18:$R$18,0)),v.IPCC.risk,2,FALSE), "")</f>
        <v>Moderate</v>
      </c>
      <c r="U47" s="8" t="str">
        <f>IFERROR(VLOOKUP(INDEX([4]Validation!$O$20:$R$23, MATCH($R47,[4]Validation!$M$20:$M$23,0),MATCH(K47,[4]Validation!$O$18:$R$18,0)),v.IPCC.risk,2,FALSE), "")</f>
        <v>Moderate</v>
      </c>
      <c r="V47" s="8" t="str">
        <f>IFERROR(VLOOKUP(INDEX([4]Validation!$O$20:$R$23, MATCH($R47,[4]Validation!$M$20:$M$23,0),MATCH(L47,[4]Validation!$O$18:$R$18,0)),v.IPCC.risk,2,FALSE), "")</f>
        <v>Moderate</v>
      </c>
      <c r="W47" s="8" t="str">
        <f>IFERROR(VLOOKUP(INDEX([4]Validation!$O$20:$R$23, MATCH($R47,[4]Validation!$M$20:$M$23,0),MATCH(M47,[4]Validation!$O$18:$R$18,0)),v.IPCC.risk,2,FALSE), "")</f>
        <v>High</v>
      </c>
      <c r="X47" s="8" t="str">
        <f>IFERROR(VLOOKUP(INDEX([4]Validation!$O$20:$R$23, MATCH($R47,[4]Validation!$M$20:$M$23,0),MATCH(N47,[4]Validation!$O$18:$R$18,0)),v.IPCC.risk,2,FALSE), "")</f>
        <v>High</v>
      </c>
      <c r="Y47" s="8" t="s">
        <v>479</v>
      </c>
      <c r="Z47" s="155" t="s">
        <v>952</v>
      </c>
      <c r="AA47" s="8" t="s">
        <v>65</v>
      </c>
      <c r="AB47" s="134"/>
      <c r="AC47" s="4"/>
    </row>
    <row r="48" spans="1:30" ht="99.95" customHeight="1" x14ac:dyDescent="0.25">
      <c r="A48" s="103" t="s">
        <v>953</v>
      </c>
      <c r="B48" s="107" t="s">
        <v>340</v>
      </c>
      <c r="C48" s="105" t="s">
        <v>779</v>
      </c>
      <c r="D48" s="105" t="s">
        <v>90</v>
      </c>
      <c r="E48" s="105"/>
      <c r="F48" s="105" t="s">
        <v>31</v>
      </c>
      <c r="G48" s="104" t="s">
        <v>954</v>
      </c>
      <c r="H48" s="106" t="s">
        <v>955</v>
      </c>
      <c r="I48" s="106" t="s">
        <v>956</v>
      </c>
      <c r="J48" s="93" t="s">
        <v>35</v>
      </c>
      <c r="K48" s="93" t="s">
        <v>35</v>
      </c>
      <c r="L48" s="93" t="s">
        <v>35</v>
      </c>
      <c r="M48" s="93" t="s">
        <v>36</v>
      </c>
      <c r="N48" s="93" t="s">
        <v>36</v>
      </c>
      <c r="O48" s="363" t="s">
        <v>957</v>
      </c>
      <c r="P48" s="5" t="s">
        <v>36</v>
      </c>
      <c r="Q48" s="7" t="s">
        <v>122</v>
      </c>
      <c r="R48" s="8" t="str">
        <f>IFERROR(VLOOKUP(INDEX([4]Validation!$O$11:$R$14, MATCH($Q48,[4]Validation!$M$11:$M$14,0),MATCH($P48,[4]Validation!$O$9:$R$9,0)),[4]Validation!$F$10:$G$25,2,FALSE), "")</f>
        <v>High</v>
      </c>
      <c r="S48" s="367" t="s">
        <v>958</v>
      </c>
      <c r="T48" s="8" t="str">
        <f>IFERROR(VLOOKUP(INDEX([4]Validation!$O$20:$R$23, MATCH($R48,[4]Validation!$M$20:$M$23,0),MATCH(J48,[4]Validation!$O$18:$R$18,0)),v.IPCC.risk,2,FALSE), "")</f>
        <v>Moderate</v>
      </c>
      <c r="U48" s="8" t="str">
        <f>IFERROR(VLOOKUP(INDEX([4]Validation!$O$20:$R$23, MATCH($R48,[4]Validation!$M$20:$M$23,0),MATCH(K48,[4]Validation!$O$18:$R$18,0)),v.IPCC.risk,2,FALSE), "")</f>
        <v>Moderate</v>
      </c>
      <c r="V48" s="8" t="str">
        <f>IFERROR(VLOOKUP(INDEX([4]Validation!$O$20:$R$23, MATCH($R48,[4]Validation!$M$20:$M$23,0),MATCH(L48,[4]Validation!$O$18:$R$18,0)),v.IPCC.risk,2,FALSE), "")</f>
        <v>Moderate</v>
      </c>
      <c r="W48" s="8" t="str">
        <f>IFERROR(VLOOKUP(INDEX([4]Validation!$O$20:$R$23, MATCH($R48,[4]Validation!$M$20:$M$23,0),MATCH(M48,[4]Validation!$O$18:$R$18,0)),v.IPCC.risk,2,FALSE), "")</f>
        <v>High</v>
      </c>
      <c r="X48" s="8" t="str">
        <f>IFERROR(VLOOKUP(INDEX([4]Validation!$O$20:$R$23, MATCH($R48,[4]Validation!$M$20:$M$23,0),MATCH(N48,[4]Validation!$O$18:$R$18,0)),v.IPCC.risk,2,FALSE), "")</f>
        <v>High</v>
      </c>
      <c r="Y48" s="8" t="s">
        <v>479</v>
      </c>
      <c r="Z48" s="155" t="s">
        <v>952</v>
      </c>
      <c r="AA48" s="8" t="s">
        <v>65</v>
      </c>
      <c r="AB48" s="134"/>
      <c r="AC48" s="4"/>
    </row>
    <row r="49" spans="1:29" ht="99.95" customHeight="1" x14ac:dyDescent="0.25">
      <c r="A49" s="103" t="s">
        <v>927</v>
      </c>
      <c r="B49" s="104" t="s">
        <v>350</v>
      </c>
      <c r="C49" s="105" t="s">
        <v>928</v>
      </c>
      <c r="D49" s="105" t="s">
        <v>90</v>
      </c>
      <c r="E49" s="105"/>
      <c r="F49" s="105" t="s">
        <v>31</v>
      </c>
      <c r="G49" s="104" t="s">
        <v>929</v>
      </c>
      <c r="H49" s="106" t="s">
        <v>930</v>
      </c>
      <c r="I49" s="106" t="s">
        <v>931</v>
      </c>
      <c r="J49" s="93" t="s">
        <v>35</v>
      </c>
      <c r="K49" s="93" t="s">
        <v>35</v>
      </c>
      <c r="L49" s="93" t="s">
        <v>35</v>
      </c>
      <c r="M49" s="93" t="s">
        <v>36</v>
      </c>
      <c r="N49" s="93" t="s">
        <v>36</v>
      </c>
      <c r="O49" s="363" t="s">
        <v>932</v>
      </c>
      <c r="P49" s="5" t="s">
        <v>36</v>
      </c>
      <c r="Q49" s="7" t="s">
        <v>122</v>
      </c>
      <c r="R49" s="8" t="str">
        <f>IFERROR(VLOOKUP(INDEX([4]Validation!$O$11:$R$14, MATCH($Q49,[4]Validation!$M$11:$M$14,0),MATCH($P49,[4]Validation!$O$9:$R$9,0)),[4]Validation!$F$10:$G$25,2,FALSE), "")</f>
        <v>High</v>
      </c>
      <c r="S49" s="367" t="s">
        <v>933</v>
      </c>
      <c r="T49" s="8" t="str">
        <f>IFERROR(VLOOKUP(INDEX([4]Validation!$O$20:$R$23, MATCH($R49,[4]Validation!$M$20:$M$23,0),MATCH(J49,[4]Validation!$O$18:$R$18,0)),v.IPCC.risk,2,FALSE), "")</f>
        <v>Moderate</v>
      </c>
      <c r="U49" s="8" t="str">
        <f>IFERROR(VLOOKUP(INDEX([4]Validation!$O$20:$R$23, MATCH($R49,[4]Validation!$M$20:$M$23,0),MATCH(K49,[4]Validation!$O$18:$R$18,0)),v.IPCC.risk,2,FALSE), "")</f>
        <v>Moderate</v>
      </c>
      <c r="V49" s="8" t="str">
        <f>IFERROR(VLOOKUP(INDEX([4]Validation!$O$20:$R$23, MATCH($R49,[4]Validation!$M$20:$M$23,0),MATCH(L49,[4]Validation!$O$18:$R$18,0)),v.IPCC.risk,2,FALSE), "")</f>
        <v>Moderate</v>
      </c>
      <c r="W49" s="8" t="str">
        <f>IFERROR(VLOOKUP(INDEX([4]Validation!$O$20:$R$23, MATCH($R49,[4]Validation!$M$20:$M$23,0),MATCH(M49,[4]Validation!$O$18:$R$18,0)),v.IPCC.risk,2,FALSE), "")</f>
        <v>High</v>
      </c>
      <c r="X49" s="8" t="str">
        <f>IFERROR(VLOOKUP(INDEX([4]Validation!$O$20:$R$23, MATCH($R49,[4]Validation!$M$20:$M$23,0),MATCH(N49,[4]Validation!$O$18:$R$18,0)),v.IPCC.risk,2,FALSE), "")</f>
        <v>High</v>
      </c>
      <c r="Y49" s="8" t="s">
        <v>479</v>
      </c>
      <c r="Z49" s="155" t="s">
        <v>934</v>
      </c>
      <c r="AA49" s="8" t="s">
        <v>65</v>
      </c>
      <c r="AB49" s="134"/>
      <c r="AC49" s="4"/>
    </row>
    <row r="50" spans="1:29" ht="99.95" customHeight="1" x14ac:dyDescent="0.25">
      <c r="A50" s="103" t="s">
        <v>920</v>
      </c>
      <c r="B50" s="107" t="s">
        <v>259</v>
      </c>
      <c r="C50" s="105" t="s">
        <v>632</v>
      </c>
      <c r="D50" s="105" t="s">
        <v>90</v>
      </c>
      <c r="E50" s="105"/>
      <c r="F50" s="105" t="s">
        <v>31</v>
      </c>
      <c r="G50" s="104" t="s">
        <v>921</v>
      </c>
      <c r="H50" s="106" t="s">
        <v>922</v>
      </c>
      <c r="I50" s="106" t="s">
        <v>923</v>
      </c>
      <c r="J50" s="93" t="s">
        <v>35</v>
      </c>
      <c r="K50" s="93" t="s">
        <v>35</v>
      </c>
      <c r="L50" s="93" t="s">
        <v>35</v>
      </c>
      <c r="M50" s="93" t="s">
        <v>36</v>
      </c>
      <c r="N50" s="93" t="s">
        <v>36</v>
      </c>
      <c r="O50" s="363" t="s">
        <v>924</v>
      </c>
      <c r="P50" s="5" t="s">
        <v>35</v>
      </c>
      <c r="Q50" s="7" t="s">
        <v>34</v>
      </c>
      <c r="R50" s="8" t="str">
        <f>IFERROR(VLOOKUP(INDEX([4]Validation!$O$11:$R$14, MATCH($Q50,[4]Validation!$M$11:$M$14,0),MATCH($P50,[4]Validation!$O$9:$R$9,0)),[4]Validation!$F$10:$G$25,2,FALSE), "")</f>
        <v>Moderate</v>
      </c>
      <c r="S50" s="367" t="s">
        <v>925</v>
      </c>
      <c r="T50" s="8" t="str">
        <f>IFERROR(VLOOKUP(INDEX([4]Validation!$O$20:$R$23, MATCH($R50,[4]Validation!$M$20:$M$23,0),MATCH(J50,[4]Validation!$O$18:$R$18,0)),v.IPCC.risk,2,FALSE), "")</f>
        <v>Moderate</v>
      </c>
      <c r="U50" s="8" t="str">
        <f>IFERROR(VLOOKUP(INDEX([4]Validation!$O$20:$R$23, MATCH($R50,[4]Validation!$M$20:$M$23,0),MATCH(K50,[4]Validation!$O$18:$R$18,0)),v.IPCC.risk,2,FALSE), "")</f>
        <v>Moderate</v>
      </c>
      <c r="V50" s="8" t="str">
        <f>IFERROR(VLOOKUP(INDEX([4]Validation!$O$20:$R$23, MATCH($R50,[4]Validation!$M$20:$M$23,0),MATCH(L50,[4]Validation!$O$18:$R$18,0)),v.IPCC.risk,2,FALSE), "")</f>
        <v>Moderate</v>
      </c>
      <c r="W50" s="8" t="str">
        <f>IFERROR(VLOOKUP(INDEX([4]Validation!$O$20:$R$23, MATCH($R50,[4]Validation!$M$20:$M$23,0),MATCH(M50,[4]Validation!$O$18:$R$18,0)),v.IPCC.risk,2,FALSE), "")</f>
        <v>High</v>
      </c>
      <c r="X50" s="8" t="str">
        <f>IFERROR(VLOOKUP(INDEX([4]Validation!$O$20:$R$23, MATCH($R50,[4]Validation!$M$20:$M$23,0),MATCH(N50,[4]Validation!$O$18:$R$18,0)),v.IPCC.risk,2,FALSE), "")</f>
        <v>High</v>
      </c>
      <c r="Y50" s="8" t="s">
        <v>479</v>
      </c>
      <c r="Z50" s="155" t="s">
        <v>926</v>
      </c>
      <c r="AA50" s="8" t="s">
        <v>65</v>
      </c>
      <c r="AB50" s="134"/>
      <c r="AC50" s="4"/>
    </row>
    <row r="51" spans="1:29" ht="99.95" customHeight="1" x14ac:dyDescent="0.25">
      <c r="A51" s="103" t="s">
        <v>994</v>
      </c>
      <c r="B51" s="107" t="s">
        <v>647</v>
      </c>
      <c r="C51" s="105" t="s">
        <v>89</v>
      </c>
      <c r="D51" s="105" t="s">
        <v>90</v>
      </c>
      <c r="E51" s="105"/>
      <c r="F51" s="105" t="s">
        <v>49</v>
      </c>
      <c r="G51" s="104" t="s">
        <v>995</v>
      </c>
      <c r="H51" s="106" t="s">
        <v>996</v>
      </c>
      <c r="I51" s="106"/>
      <c r="J51" s="93" t="s">
        <v>34</v>
      </c>
      <c r="K51" s="93" t="s">
        <v>35</v>
      </c>
      <c r="L51" s="93" t="s">
        <v>35</v>
      </c>
      <c r="M51" s="93" t="s">
        <v>36</v>
      </c>
      <c r="N51" s="93" t="s">
        <v>36</v>
      </c>
      <c r="O51" s="363" t="s">
        <v>997</v>
      </c>
      <c r="P51" s="5" t="s">
        <v>35</v>
      </c>
      <c r="Q51" s="7" t="s">
        <v>122</v>
      </c>
      <c r="R51" s="8" t="str">
        <f>IFERROR(VLOOKUP(INDEX([4]Validation!$O$11:$R$14, MATCH($Q51,[4]Validation!$M$11:$M$14,0),MATCH($P51,[4]Validation!$O$9:$R$9,0)),[4]Validation!$F$10:$G$25,2,FALSE), "")</f>
        <v>Moderate</v>
      </c>
      <c r="S51" s="367" t="s">
        <v>998</v>
      </c>
      <c r="T51" s="8" t="str">
        <f>IFERROR(VLOOKUP(INDEX([4]Validation!$O$20:$R$23, MATCH($R51,[4]Validation!$M$20:$M$23,0),MATCH(J51,[4]Validation!$O$18:$R$18,0)),v.IPCC.risk,2,FALSE), "")</f>
        <v>Low</v>
      </c>
      <c r="U51" s="8" t="str">
        <f>IFERROR(VLOOKUP(INDEX([4]Validation!$O$20:$R$23, MATCH($R51,[4]Validation!$M$20:$M$23,0),MATCH(K51,[4]Validation!$O$18:$R$18,0)),v.IPCC.risk,2,FALSE), "")</f>
        <v>Moderate</v>
      </c>
      <c r="V51" s="8" t="str">
        <f>IFERROR(VLOOKUP(INDEX([4]Validation!$O$20:$R$23, MATCH($R51,[4]Validation!$M$20:$M$23,0),MATCH(L51,[4]Validation!$O$18:$R$18,0)),v.IPCC.risk,2,FALSE), "")</f>
        <v>Moderate</v>
      </c>
      <c r="W51" s="8" t="str">
        <f>IFERROR(VLOOKUP(INDEX([4]Validation!$O$20:$R$23, MATCH($R51,[4]Validation!$M$20:$M$23,0),MATCH(M51,[4]Validation!$O$18:$R$18,0)),v.IPCC.risk,2,FALSE), "")</f>
        <v>High</v>
      </c>
      <c r="X51" s="8" t="str">
        <f>IFERROR(VLOOKUP(INDEX([4]Validation!$O$20:$R$23, MATCH($R51,[4]Validation!$M$20:$M$23,0),MATCH(N51,[4]Validation!$O$18:$R$18,0)),v.IPCC.risk,2,FALSE), "")</f>
        <v>High</v>
      </c>
      <c r="Y51" s="8" t="s">
        <v>479</v>
      </c>
      <c r="Z51" s="155" t="s">
        <v>999</v>
      </c>
      <c r="AA51" s="8" t="s">
        <v>65</v>
      </c>
      <c r="AB51" s="134"/>
      <c r="AC51" s="4"/>
    </row>
    <row r="52" spans="1:29" ht="99.95" customHeight="1" x14ac:dyDescent="0.25">
      <c r="A52" s="103" t="s">
        <v>988</v>
      </c>
      <c r="B52" s="107" t="s">
        <v>647</v>
      </c>
      <c r="C52" s="105" t="s">
        <v>718</v>
      </c>
      <c r="D52" s="105" t="s">
        <v>90</v>
      </c>
      <c r="E52" s="105"/>
      <c r="F52" s="105" t="s">
        <v>31</v>
      </c>
      <c r="G52" s="104" t="s">
        <v>989</v>
      </c>
      <c r="H52" s="106" t="s">
        <v>759</v>
      </c>
      <c r="I52" s="106" t="s">
        <v>990</v>
      </c>
      <c r="J52" s="93" t="s">
        <v>34</v>
      </c>
      <c r="K52" s="93" t="s">
        <v>35</v>
      </c>
      <c r="L52" s="93" t="s">
        <v>35</v>
      </c>
      <c r="M52" s="93" t="s">
        <v>36</v>
      </c>
      <c r="N52" s="93" t="s">
        <v>36</v>
      </c>
      <c r="O52" s="363" t="s">
        <v>991</v>
      </c>
      <c r="P52" s="5" t="s">
        <v>35</v>
      </c>
      <c r="Q52" s="7" t="s">
        <v>122</v>
      </c>
      <c r="R52" s="8" t="str">
        <f>IFERROR(VLOOKUP(INDEX([4]Validation!$O$11:$R$14, MATCH($Q52,[4]Validation!$M$11:$M$14,0),MATCH($P52,[4]Validation!$O$9:$R$9,0)),[4]Validation!$F$10:$G$25,2,FALSE), "")</f>
        <v>Moderate</v>
      </c>
      <c r="S52" s="367" t="s">
        <v>992</v>
      </c>
      <c r="T52" s="8" t="str">
        <f>IFERROR(VLOOKUP(INDEX([4]Validation!$O$20:$R$23, MATCH($R52,[4]Validation!$M$20:$M$23,0),MATCH(J52,[4]Validation!$O$18:$R$18,0)),v.IPCC.risk,2,FALSE), "")</f>
        <v>Low</v>
      </c>
      <c r="U52" s="8" t="str">
        <f>IFERROR(VLOOKUP(INDEX([4]Validation!$O$20:$R$23, MATCH($R52,[4]Validation!$M$20:$M$23,0),MATCH(K52,[4]Validation!$O$18:$R$18,0)),v.IPCC.risk,2,FALSE), "")</f>
        <v>Moderate</v>
      </c>
      <c r="V52" s="8" t="str">
        <f>IFERROR(VLOOKUP(INDEX([4]Validation!$O$20:$R$23, MATCH($R52,[4]Validation!$M$20:$M$23,0),MATCH(L52,[4]Validation!$O$18:$R$18,0)),v.IPCC.risk,2,FALSE), "")</f>
        <v>Moderate</v>
      </c>
      <c r="W52" s="8" t="str">
        <f>IFERROR(VLOOKUP(INDEX([4]Validation!$O$20:$R$23, MATCH($R52,[4]Validation!$M$20:$M$23,0),MATCH(M52,[4]Validation!$O$18:$R$18,0)),v.IPCC.risk,2,FALSE), "")</f>
        <v>High</v>
      </c>
      <c r="X52" s="8" t="str">
        <f>IFERROR(VLOOKUP(INDEX([4]Validation!$O$20:$R$23, MATCH($R52,[4]Validation!$M$20:$M$23,0),MATCH(N52,[4]Validation!$O$18:$R$18,0)),v.IPCC.risk,2,FALSE), "")</f>
        <v>High</v>
      </c>
      <c r="Y52" s="8" t="s">
        <v>479</v>
      </c>
      <c r="Z52" s="155" t="s">
        <v>993</v>
      </c>
      <c r="AA52" s="8" t="s">
        <v>65</v>
      </c>
      <c r="AB52" s="134"/>
      <c r="AC52" s="4"/>
    </row>
    <row r="53" spans="1:29" ht="99.95" customHeight="1" x14ac:dyDescent="0.25">
      <c r="A53" s="103" t="s">
        <v>959</v>
      </c>
      <c r="B53" s="107" t="s">
        <v>647</v>
      </c>
      <c r="C53" s="105" t="s">
        <v>779</v>
      </c>
      <c r="D53" s="105" t="s">
        <v>90</v>
      </c>
      <c r="E53" s="105"/>
      <c r="F53" s="105" t="s">
        <v>31</v>
      </c>
      <c r="G53" s="104" t="s">
        <v>960</v>
      </c>
      <c r="H53" s="106" t="s">
        <v>961</v>
      </c>
      <c r="I53" s="106" t="s">
        <v>962</v>
      </c>
      <c r="J53" s="93" t="s">
        <v>34</v>
      </c>
      <c r="K53" s="93" t="s">
        <v>35</v>
      </c>
      <c r="L53" s="93" t="s">
        <v>35</v>
      </c>
      <c r="M53" s="93" t="s">
        <v>36</v>
      </c>
      <c r="N53" s="93" t="s">
        <v>36</v>
      </c>
      <c r="O53" s="363" t="s">
        <v>963</v>
      </c>
      <c r="P53" s="5" t="s">
        <v>35</v>
      </c>
      <c r="Q53" s="7" t="s">
        <v>122</v>
      </c>
      <c r="R53" s="8" t="str">
        <f>IFERROR(VLOOKUP(INDEX([4]Validation!$O$11:$R$14, MATCH($Q53,[4]Validation!$M$11:$M$14,0),MATCH($P53,[4]Validation!$O$9:$R$9,0)),[4]Validation!$F$10:$G$25,2,FALSE), "")</f>
        <v>Moderate</v>
      </c>
      <c r="S53" s="367" t="s">
        <v>964</v>
      </c>
      <c r="T53" s="8" t="str">
        <f>IFERROR(VLOOKUP(INDEX([4]Validation!$O$20:$R$23, MATCH($R53,[4]Validation!$M$20:$M$23,0),MATCH(J53,[4]Validation!$O$18:$R$18,0)),v.IPCC.risk,2,FALSE), "")</f>
        <v>Low</v>
      </c>
      <c r="U53" s="8" t="str">
        <f>IFERROR(VLOOKUP(INDEX([4]Validation!$O$20:$R$23, MATCH($R53,[4]Validation!$M$20:$M$23,0),MATCH(K53,[4]Validation!$O$18:$R$18,0)),v.IPCC.risk,2,FALSE), "")</f>
        <v>Moderate</v>
      </c>
      <c r="V53" s="8" t="str">
        <f>IFERROR(VLOOKUP(INDEX([4]Validation!$O$20:$R$23, MATCH($R53,[4]Validation!$M$20:$M$23,0),MATCH(L53,[4]Validation!$O$18:$R$18,0)),v.IPCC.risk,2,FALSE), "")</f>
        <v>Moderate</v>
      </c>
      <c r="W53" s="8" t="str">
        <f>IFERROR(VLOOKUP(INDEX([4]Validation!$O$20:$R$23, MATCH($R53,[4]Validation!$M$20:$M$23,0),MATCH(M53,[4]Validation!$O$18:$R$18,0)),v.IPCC.risk,2,FALSE), "")</f>
        <v>High</v>
      </c>
      <c r="X53" s="8" t="str">
        <f>IFERROR(VLOOKUP(INDEX([4]Validation!$O$20:$R$23, MATCH($R53,[4]Validation!$M$20:$M$23,0),MATCH(N53,[4]Validation!$O$18:$R$18,0)),v.IPCC.risk,2,FALSE), "")</f>
        <v>High</v>
      </c>
      <c r="Y53" s="8" t="s">
        <v>479</v>
      </c>
      <c r="Z53" s="155" t="s">
        <v>926</v>
      </c>
      <c r="AA53" s="8" t="s">
        <v>65</v>
      </c>
      <c r="AB53" s="134"/>
      <c r="AC53" s="4"/>
    </row>
    <row r="54" spans="1:29" ht="99.95" customHeight="1" x14ac:dyDescent="0.25">
      <c r="A54" s="103" t="s">
        <v>981</v>
      </c>
      <c r="B54" s="104" t="s">
        <v>350</v>
      </c>
      <c r="C54" s="105" t="s">
        <v>693</v>
      </c>
      <c r="D54" s="105" t="s">
        <v>90</v>
      </c>
      <c r="E54" s="105"/>
      <c r="F54" s="105" t="s">
        <v>31</v>
      </c>
      <c r="G54" s="104" t="s">
        <v>982</v>
      </c>
      <c r="H54" s="106" t="s">
        <v>983</v>
      </c>
      <c r="I54" s="106" t="s">
        <v>984</v>
      </c>
      <c r="J54" s="93" t="s">
        <v>34</v>
      </c>
      <c r="K54" s="93" t="s">
        <v>35</v>
      </c>
      <c r="L54" s="93" t="s">
        <v>35</v>
      </c>
      <c r="M54" s="93" t="s">
        <v>36</v>
      </c>
      <c r="N54" s="93" t="s">
        <v>36</v>
      </c>
      <c r="O54" s="363" t="s">
        <v>985</v>
      </c>
      <c r="P54" s="5" t="s">
        <v>35</v>
      </c>
      <c r="Q54" s="7" t="s">
        <v>34</v>
      </c>
      <c r="R54" s="8" t="str">
        <f>IFERROR(VLOOKUP(INDEX([4]Validation!$O$11:$R$14, MATCH($Q54,[4]Validation!$M$11:$M$14,0),MATCH($P54,[4]Validation!$O$9:$R$9,0)),[4]Validation!$F$10:$G$25,2,FALSE), "")</f>
        <v>Moderate</v>
      </c>
      <c r="S54" s="367" t="s">
        <v>986</v>
      </c>
      <c r="T54" s="8" t="str">
        <f>IFERROR(VLOOKUP(INDEX([4]Validation!$O$20:$R$23, MATCH($R54,[4]Validation!$M$20:$M$23,0),MATCH(J54,[4]Validation!$O$18:$R$18,0)),v.IPCC.risk,2,FALSE), "")</f>
        <v>Low</v>
      </c>
      <c r="U54" s="8" t="str">
        <f>IFERROR(VLOOKUP(INDEX([4]Validation!$O$20:$R$23, MATCH($R54,[4]Validation!$M$20:$M$23,0),MATCH(K54,[4]Validation!$O$18:$R$18,0)),v.IPCC.risk,2,FALSE), "")</f>
        <v>Moderate</v>
      </c>
      <c r="V54" s="8" t="str">
        <f>IFERROR(VLOOKUP(INDEX([4]Validation!$O$20:$R$23, MATCH($R54,[4]Validation!$M$20:$M$23,0),MATCH(L54,[4]Validation!$O$18:$R$18,0)),v.IPCC.risk,2,FALSE), "")</f>
        <v>Moderate</v>
      </c>
      <c r="W54" s="8" t="str">
        <f>IFERROR(VLOOKUP(INDEX([4]Validation!$O$20:$R$23, MATCH($R54,[4]Validation!$M$20:$M$23,0),MATCH(M54,[4]Validation!$O$18:$R$18,0)),v.IPCC.risk,2,FALSE), "")</f>
        <v>High</v>
      </c>
      <c r="X54" s="8" t="str">
        <f>IFERROR(VLOOKUP(INDEX([4]Validation!$O$20:$R$23, MATCH($R54,[4]Validation!$M$20:$M$23,0),MATCH(N54,[4]Validation!$O$18:$R$18,0)),v.IPCC.risk,2,FALSE), "")</f>
        <v>High</v>
      </c>
      <c r="Y54" s="8" t="s">
        <v>479</v>
      </c>
      <c r="Z54" s="155" t="s">
        <v>987</v>
      </c>
      <c r="AA54" s="8" t="s">
        <v>65</v>
      </c>
      <c r="AB54" s="134" t="s">
        <v>1334</v>
      </c>
      <c r="AC54" s="4"/>
    </row>
    <row r="55" spans="1:29" ht="99.95" customHeight="1" x14ac:dyDescent="0.25">
      <c r="A55" s="103" t="s">
        <v>965</v>
      </c>
      <c r="B55" s="340" t="s">
        <v>46</v>
      </c>
      <c r="C55" s="105" t="s">
        <v>632</v>
      </c>
      <c r="D55" s="105" t="s">
        <v>90</v>
      </c>
      <c r="E55" s="105"/>
      <c r="F55" s="105" t="s">
        <v>31</v>
      </c>
      <c r="G55" s="104" t="s">
        <v>966</v>
      </c>
      <c r="H55" s="106" t="s">
        <v>967</v>
      </c>
      <c r="I55" s="106"/>
      <c r="J55" s="93" t="s">
        <v>34</v>
      </c>
      <c r="K55" s="93" t="s">
        <v>35</v>
      </c>
      <c r="L55" s="93" t="s">
        <v>35</v>
      </c>
      <c r="M55" s="93" t="s">
        <v>36</v>
      </c>
      <c r="N55" s="93" t="s">
        <v>36</v>
      </c>
      <c r="O55" s="363" t="s">
        <v>968</v>
      </c>
      <c r="P55" s="5" t="s">
        <v>35</v>
      </c>
      <c r="Q55" s="7" t="s">
        <v>122</v>
      </c>
      <c r="R55" s="8" t="str">
        <f>IFERROR(VLOOKUP(INDEX([4]Validation!$O$11:$R$14, MATCH($Q55,[4]Validation!$M$11:$M$14,0),MATCH($P55,[4]Validation!$O$9:$R$9,0)),[4]Validation!$F$10:$G$25,2,FALSE), "")</f>
        <v>Moderate</v>
      </c>
      <c r="S55" s="367" t="s">
        <v>969</v>
      </c>
      <c r="T55" s="8" t="str">
        <f>IFERROR(VLOOKUP(INDEX([4]Validation!$O$20:$R$23, MATCH($R55,[4]Validation!$M$20:$M$23,0),MATCH(J55,[4]Validation!$O$18:$R$18,0)),v.IPCC.risk,2,FALSE), "")</f>
        <v>Low</v>
      </c>
      <c r="U55" s="8" t="str">
        <f>IFERROR(VLOOKUP(INDEX([4]Validation!$O$20:$R$23, MATCH($R55,[4]Validation!$M$20:$M$23,0),MATCH(K55,[4]Validation!$O$18:$R$18,0)),v.IPCC.risk,2,FALSE), "")</f>
        <v>Moderate</v>
      </c>
      <c r="V55" s="8" t="str">
        <f>IFERROR(VLOOKUP(INDEX([4]Validation!$O$20:$R$23, MATCH($R55,[4]Validation!$M$20:$M$23,0),MATCH(L55,[4]Validation!$O$18:$R$18,0)),v.IPCC.risk,2,FALSE), "")</f>
        <v>Moderate</v>
      </c>
      <c r="W55" s="8" t="str">
        <f>IFERROR(VLOOKUP(INDEX([4]Validation!$O$20:$R$23, MATCH($R55,[4]Validation!$M$20:$M$23,0),MATCH(M55,[4]Validation!$O$18:$R$18,0)),v.IPCC.risk,2,FALSE), "")</f>
        <v>High</v>
      </c>
      <c r="X55" s="8" t="str">
        <f>IFERROR(VLOOKUP(INDEX([4]Validation!$O$20:$R$23, MATCH($R55,[4]Validation!$M$20:$M$23,0),MATCH(N55,[4]Validation!$O$18:$R$18,0)),v.IPCC.risk,2,FALSE), "")</f>
        <v>High</v>
      </c>
      <c r="Y55" s="8" t="s">
        <v>479</v>
      </c>
      <c r="Z55" s="155" t="s">
        <v>2120</v>
      </c>
      <c r="AA55" s="8" t="s">
        <v>65</v>
      </c>
      <c r="AB55" s="134" t="s">
        <v>1433</v>
      </c>
      <c r="AC55" s="4"/>
    </row>
    <row r="56" spans="1:29" ht="99.95" customHeight="1" x14ac:dyDescent="0.25">
      <c r="A56" s="103" t="s">
        <v>970</v>
      </c>
      <c r="B56" s="104" t="s">
        <v>350</v>
      </c>
      <c r="C56" s="105" t="s">
        <v>801</v>
      </c>
      <c r="D56" s="105" t="s">
        <v>90</v>
      </c>
      <c r="E56" s="105"/>
      <c r="F56" s="105" t="s">
        <v>31</v>
      </c>
      <c r="G56" s="104" t="s">
        <v>971</v>
      </c>
      <c r="H56" s="106" t="s">
        <v>972</v>
      </c>
      <c r="I56" s="106" t="s">
        <v>923</v>
      </c>
      <c r="J56" s="93" t="s">
        <v>34</v>
      </c>
      <c r="K56" s="93" t="s">
        <v>35</v>
      </c>
      <c r="L56" s="93" t="s">
        <v>35</v>
      </c>
      <c r="M56" s="93" t="s">
        <v>36</v>
      </c>
      <c r="N56" s="93" t="s">
        <v>36</v>
      </c>
      <c r="O56" s="363" t="s">
        <v>973</v>
      </c>
      <c r="P56" s="5" t="s">
        <v>35</v>
      </c>
      <c r="Q56" s="7" t="s">
        <v>34</v>
      </c>
      <c r="R56" s="8" t="str">
        <f>IFERROR(VLOOKUP(INDEX([4]Validation!$O$11:$R$14, MATCH($Q56,[4]Validation!$M$11:$M$14,0),MATCH($P56,[4]Validation!$O$9:$R$9,0)),[4]Validation!$F$10:$G$25,2,FALSE), "")</f>
        <v>Moderate</v>
      </c>
      <c r="S56" s="367" t="s">
        <v>974</v>
      </c>
      <c r="T56" s="8" t="str">
        <f>IFERROR(VLOOKUP(INDEX([4]Validation!$O$20:$R$23, MATCH($R56,[4]Validation!$M$20:$M$23,0),MATCH(J56,[4]Validation!$O$18:$R$18,0)),v.IPCC.risk,2,FALSE), "")</f>
        <v>Low</v>
      </c>
      <c r="U56" s="8" t="str">
        <f>IFERROR(VLOOKUP(INDEX([4]Validation!$O$20:$R$23, MATCH($R56,[4]Validation!$M$20:$M$23,0),MATCH(K56,[4]Validation!$O$18:$R$18,0)),v.IPCC.risk,2,FALSE), "")</f>
        <v>Moderate</v>
      </c>
      <c r="V56" s="8" t="str">
        <f>IFERROR(VLOOKUP(INDEX([4]Validation!$O$20:$R$23, MATCH($R56,[4]Validation!$M$20:$M$23,0),MATCH(L56,[4]Validation!$O$18:$R$18,0)),v.IPCC.risk,2,FALSE), "")</f>
        <v>Moderate</v>
      </c>
      <c r="W56" s="8" t="str">
        <f>IFERROR(VLOOKUP(INDEX([4]Validation!$O$20:$R$23, MATCH($R56,[4]Validation!$M$20:$M$23,0),MATCH(M56,[4]Validation!$O$18:$R$18,0)),v.IPCC.risk,2,FALSE), "")</f>
        <v>High</v>
      </c>
      <c r="X56" s="8" t="str">
        <f>IFERROR(VLOOKUP(INDEX([4]Validation!$O$20:$R$23, MATCH($R56,[4]Validation!$M$20:$M$23,0),MATCH(N56,[4]Validation!$O$18:$R$18,0)),v.IPCC.risk,2,FALSE), "")</f>
        <v>High</v>
      </c>
      <c r="Y56" s="8" t="s">
        <v>479</v>
      </c>
      <c r="Z56" s="155" t="s">
        <v>926</v>
      </c>
      <c r="AA56" s="8" t="s">
        <v>65</v>
      </c>
      <c r="AB56" s="205" t="s">
        <v>1584</v>
      </c>
      <c r="AC56" s="4"/>
    </row>
    <row r="57" spans="1:29" ht="99.95" customHeight="1" x14ac:dyDescent="0.25">
      <c r="A57" s="103" t="s">
        <v>975</v>
      </c>
      <c r="B57" s="107" t="s">
        <v>259</v>
      </c>
      <c r="C57" s="105" t="s">
        <v>801</v>
      </c>
      <c r="D57" s="105" t="s">
        <v>90</v>
      </c>
      <c r="E57" s="105"/>
      <c r="F57" s="105" t="s">
        <v>31</v>
      </c>
      <c r="G57" s="104" t="s">
        <v>976</v>
      </c>
      <c r="H57" s="106" t="s">
        <v>977</v>
      </c>
      <c r="I57" s="106" t="s">
        <v>978</v>
      </c>
      <c r="J57" s="93" t="s">
        <v>34</v>
      </c>
      <c r="K57" s="93" t="s">
        <v>35</v>
      </c>
      <c r="L57" s="93" t="s">
        <v>35</v>
      </c>
      <c r="M57" s="93" t="s">
        <v>36</v>
      </c>
      <c r="N57" s="93" t="s">
        <v>36</v>
      </c>
      <c r="O57" s="363" t="s">
        <v>979</v>
      </c>
      <c r="P57" s="5" t="s">
        <v>35</v>
      </c>
      <c r="Q57" s="7" t="s">
        <v>34</v>
      </c>
      <c r="R57" s="8" t="str">
        <f>IFERROR(VLOOKUP(INDEX([4]Validation!$O$11:$R$14, MATCH($Q57,[4]Validation!$M$11:$M$14,0),MATCH($P57,[4]Validation!$O$9:$R$9,0)),[4]Validation!$F$10:$G$25,2,FALSE), "")</f>
        <v>Moderate</v>
      </c>
      <c r="S57" s="367" t="s">
        <v>980</v>
      </c>
      <c r="T57" s="8" t="str">
        <f>IFERROR(VLOOKUP(INDEX([4]Validation!$O$20:$R$23, MATCH($R57,[4]Validation!$M$20:$M$23,0),MATCH(J57,[4]Validation!$O$18:$R$18,0)),v.IPCC.risk,2,FALSE), "")</f>
        <v>Low</v>
      </c>
      <c r="U57" s="8" t="str">
        <f>IFERROR(VLOOKUP(INDEX([4]Validation!$O$20:$R$23, MATCH($R57,[4]Validation!$M$20:$M$23,0),MATCH(K57,[4]Validation!$O$18:$R$18,0)),v.IPCC.risk,2,FALSE), "")</f>
        <v>Moderate</v>
      </c>
      <c r="V57" s="8" t="str">
        <f>IFERROR(VLOOKUP(INDEX([4]Validation!$O$20:$R$23, MATCH($R57,[4]Validation!$M$20:$M$23,0),MATCH(L57,[4]Validation!$O$18:$R$18,0)),v.IPCC.risk,2,FALSE), "")</f>
        <v>Moderate</v>
      </c>
      <c r="W57" s="8" t="str">
        <f>IFERROR(VLOOKUP(INDEX([4]Validation!$O$20:$R$23, MATCH($R57,[4]Validation!$M$20:$M$23,0),MATCH(M57,[4]Validation!$O$18:$R$18,0)),v.IPCC.risk,2,FALSE), "")</f>
        <v>High</v>
      </c>
      <c r="X57" s="8" t="str">
        <f>IFERROR(VLOOKUP(INDEX([4]Validation!$O$20:$R$23, MATCH($R57,[4]Validation!$M$20:$M$23,0),MATCH(N57,[4]Validation!$O$18:$R$18,0)),v.IPCC.risk,2,FALSE), "")</f>
        <v>High</v>
      </c>
      <c r="Y57" s="8" t="s">
        <v>479</v>
      </c>
      <c r="Z57" s="155" t="s">
        <v>926</v>
      </c>
      <c r="AA57" s="8" t="s">
        <v>65</v>
      </c>
      <c r="AB57" s="134"/>
      <c r="AC57" s="4"/>
    </row>
    <row r="58" spans="1:29" ht="99.95" customHeight="1" x14ac:dyDescent="0.25">
      <c r="A58" s="103" t="s">
        <v>1022</v>
      </c>
      <c r="B58" s="340" t="s">
        <v>491</v>
      </c>
      <c r="C58" s="105" t="s">
        <v>89</v>
      </c>
      <c r="D58" s="105" t="s">
        <v>90</v>
      </c>
      <c r="E58" s="105"/>
      <c r="F58" s="105" t="s">
        <v>31</v>
      </c>
      <c r="G58" s="104" t="s">
        <v>1023</v>
      </c>
      <c r="H58" s="106" t="s">
        <v>1024</v>
      </c>
      <c r="I58" s="106"/>
      <c r="J58" s="93" t="s">
        <v>35</v>
      </c>
      <c r="K58" s="93" t="s">
        <v>35</v>
      </c>
      <c r="L58" s="93" t="s">
        <v>35</v>
      </c>
      <c r="M58" s="93" t="s">
        <v>36</v>
      </c>
      <c r="N58" s="93" t="s">
        <v>36</v>
      </c>
      <c r="O58" s="363" t="s">
        <v>1025</v>
      </c>
      <c r="P58" s="5" t="s">
        <v>35</v>
      </c>
      <c r="Q58" s="7" t="s">
        <v>122</v>
      </c>
      <c r="R58" s="8" t="str">
        <f>IFERROR(VLOOKUP(INDEX([4]Validation!$O$11:$R$14, MATCH($Q58,[4]Validation!$M$11:$M$14,0),MATCH($P58,[4]Validation!$O$9:$R$9,0)),[4]Validation!$F$10:$G$25,2,FALSE), "")</f>
        <v>Moderate</v>
      </c>
      <c r="S58" s="367" t="s">
        <v>1026</v>
      </c>
      <c r="T58" s="8" t="str">
        <f>IFERROR(VLOOKUP(INDEX([4]Validation!$O$20:$R$23, MATCH($R58,[4]Validation!$M$20:$M$23,0),MATCH(J58,[4]Validation!$O$18:$R$18,0)),v.IPCC.risk,2,FALSE), "")</f>
        <v>Moderate</v>
      </c>
      <c r="U58" s="8" t="str">
        <f>IFERROR(VLOOKUP(INDEX([4]Validation!$O$20:$R$23, MATCH($R58,[4]Validation!$M$20:$M$23,0),MATCH(K58,[4]Validation!$O$18:$R$18,0)),v.IPCC.risk,2,FALSE), "")</f>
        <v>Moderate</v>
      </c>
      <c r="V58" s="8" t="str">
        <f>IFERROR(VLOOKUP(INDEX([4]Validation!$O$20:$R$23, MATCH($R58,[4]Validation!$M$20:$M$23,0),MATCH(L58,[4]Validation!$O$18:$R$18,0)),v.IPCC.risk,2,FALSE), "")</f>
        <v>Moderate</v>
      </c>
      <c r="W58" s="8" t="str">
        <f>IFERROR(VLOOKUP(INDEX([4]Validation!$O$20:$R$23, MATCH($R58,[4]Validation!$M$20:$M$23,0),MATCH(M58,[4]Validation!$O$18:$R$18,0)),v.IPCC.risk,2,FALSE), "")</f>
        <v>High</v>
      </c>
      <c r="X58" s="8" t="str">
        <f>IFERROR(VLOOKUP(INDEX([4]Validation!$O$20:$R$23, MATCH($R58,[4]Validation!$M$20:$M$23,0),MATCH(N58,[4]Validation!$O$18:$R$18,0)),v.IPCC.risk,2,FALSE), "")</f>
        <v>High</v>
      </c>
      <c r="Y58" s="8" t="s">
        <v>1027</v>
      </c>
      <c r="Z58" s="155" t="s">
        <v>1028</v>
      </c>
      <c r="AA58" s="8" t="s">
        <v>65</v>
      </c>
      <c r="AB58" s="134"/>
      <c r="AC58" s="4"/>
    </row>
    <row r="59" spans="1:29" ht="99.95" customHeight="1" x14ac:dyDescent="0.25">
      <c r="A59" s="103" t="s">
        <v>1029</v>
      </c>
      <c r="B59" s="107" t="s">
        <v>259</v>
      </c>
      <c r="C59" s="105" t="s">
        <v>550</v>
      </c>
      <c r="D59" s="105" t="s">
        <v>90</v>
      </c>
      <c r="E59" s="105"/>
      <c r="F59" s="105" t="s">
        <v>31</v>
      </c>
      <c r="G59" s="104" t="s">
        <v>1030</v>
      </c>
      <c r="H59" s="106" t="s">
        <v>1031</v>
      </c>
      <c r="I59" s="106" t="s">
        <v>1032</v>
      </c>
      <c r="J59" s="93" t="s">
        <v>34</v>
      </c>
      <c r="K59" s="93" t="s">
        <v>35</v>
      </c>
      <c r="L59" s="93" t="s">
        <v>35</v>
      </c>
      <c r="M59" s="93" t="s">
        <v>36</v>
      </c>
      <c r="N59" s="93" t="s">
        <v>36</v>
      </c>
      <c r="O59" s="363" t="s">
        <v>1033</v>
      </c>
      <c r="P59" s="5" t="s">
        <v>35</v>
      </c>
      <c r="Q59" s="7" t="s">
        <v>122</v>
      </c>
      <c r="R59" s="8" t="str">
        <f>IFERROR(VLOOKUP(INDEX([4]Validation!$O$11:$R$14, MATCH($Q59,[4]Validation!$M$11:$M$14,0),MATCH($P59,[4]Validation!$O$9:$R$9,0)),[4]Validation!$F$10:$G$25,2,FALSE), "")</f>
        <v>Moderate</v>
      </c>
      <c r="S59" s="367" t="s">
        <v>1034</v>
      </c>
      <c r="T59" s="8" t="str">
        <f>IFERROR(VLOOKUP(INDEX([4]Validation!$O$20:$R$23, MATCH($R59,[4]Validation!$M$20:$M$23,0),MATCH(J59,[4]Validation!$O$18:$R$18,0)),v.IPCC.risk,2,FALSE), "")</f>
        <v>Low</v>
      </c>
      <c r="U59" s="8" t="str">
        <f>IFERROR(VLOOKUP(INDEX([4]Validation!$O$20:$R$23, MATCH($R59,[4]Validation!$M$20:$M$23,0),MATCH(K59,[4]Validation!$O$18:$R$18,0)),v.IPCC.risk,2,FALSE), "")</f>
        <v>Moderate</v>
      </c>
      <c r="V59" s="8" t="str">
        <f>IFERROR(VLOOKUP(INDEX([4]Validation!$O$20:$R$23, MATCH($R59,[4]Validation!$M$20:$M$23,0),MATCH(L59,[4]Validation!$O$18:$R$18,0)),v.IPCC.risk,2,FALSE), "")</f>
        <v>Moderate</v>
      </c>
      <c r="W59" s="8" t="str">
        <f>IFERROR(VLOOKUP(INDEX([4]Validation!$O$20:$R$23, MATCH($R59,[4]Validation!$M$20:$M$23,0),MATCH(M59,[4]Validation!$O$18:$R$18,0)),v.IPCC.risk,2,FALSE), "")</f>
        <v>High</v>
      </c>
      <c r="X59" s="8" t="str">
        <f>IFERROR(VLOOKUP(INDEX([4]Validation!$O$20:$R$23, MATCH($R59,[4]Validation!$M$20:$M$23,0),MATCH(N59,[4]Validation!$O$18:$R$18,0)),v.IPCC.risk,2,FALSE), "")</f>
        <v>High</v>
      </c>
      <c r="Y59" s="8" t="s">
        <v>1027</v>
      </c>
      <c r="Z59" s="155"/>
      <c r="AA59" s="8" t="s">
        <v>65</v>
      </c>
      <c r="AB59" s="134"/>
      <c r="AC59" s="4"/>
    </row>
    <row r="60" spans="1:29" ht="99.95" customHeight="1" x14ac:dyDescent="0.25">
      <c r="A60" s="103" t="s">
        <v>1035</v>
      </c>
      <c r="B60" s="104" t="s">
        <v>174</v>
      </c>
      <c r="C60" s="105" t="s">
        <v>928</v>
      </c>
      <c r="D60" s="105" t="s">
        <v>90</v>
      </c>
      <c r="E60" s="105"/>
      <c r="F60" s="105" t="s">
        <v>31</v>
      </c>
      <c r="G60" s="104" t="s">
        <v>1036</v>
      </c>
      <c r="H60" s="106" t="s">
        <v>930</v>
      </c>
      <c r="I60" s="106" t="s">
        <v>1037</v>
      </c>
      <c r="J60" s="93" t="s">
        <v>34</v>
      </c>
      <c r="K60" s="93" t="s">
        <v>34</v>
      </c>
      <c r="L60" s="93" t="s">
        <v>34</v>
      </c>
      <c r="M60" s="93" t="s">
        <v>35</v>
      </c>
      <c r="N60" s="93" t="s">
        <v>36</v>
      </c>
      <c r="O60" s="363" t="s">
        <v>1038</v>
      </c>
      <c r="P60" s="5" t="s">
        <v>35</v>
      </c>
      <c r="Q60" s="7" t="s">
        <v>122</v>
      </c>
      <c r="R60" s="8" t="str">
        <f>IFERROR(VLOOKUP(INDEX([4]Validation!$O$11:$R$14, MATCH($Q60,[4]Validation!$M$11:$M$14,0),MATCH($P60,[4]Validation!$O$9:$R$9,0)),[4]Validation!$F$10:$G$25,2,FALSE), "")</f>
        <v>Moderate</v>
      </c>
      <c r="S60" s="367" t="s">
        <v>1039</v>
      </c>
      <c r="T60" s="8" t="str">
        <f>IFERROR(VLOOKUP(INDEX([4]Validation!$O$20:$R$23, MATCH($R60,[4]Validation!$M$20:$M$23,0),MATCH(J60,[4]Validation!$O$18:$R$18,0)),v.IPCC.risk,2,FALSE), "")</f>
        <v>Low</v>
      </c>
      <c r="U60" s="8" t="str">
        <f>IFERROR(VLOOKUP(INDEX([4]Validation!$O$20:$R$23, MATCH($R60,[4]Validation!$M$20:$M$23,0),MATCH(K60,[4]Validation!$O$18:$R$18,0)),v.IPCC.risk,2,FALSE), "")</f>
        <v>Low</v>
      </c>
      <c r="V60" s="8" t="str">
        <f>IFERROR(VLOOKUP(INDEX([4]Validation!$O$20:$R$23, MATCH($R60,[4]Validation!$M$20:$M$23,0),MATCH(L60,[4]Validation!$O$18:$R$18,0)),v.IPCC.risk,2,FALSE), "")</f>
        <v>Low</v>
      </c>
      <c r="W60" s="8" t="str">
        <f>IFERROR(VLOOKUP(INDEX([4]Validation!$O$20:$R$23, MATCH($R60,[4]Validation!$M$20:$M$23,0),MATCH(M60,[4]Validation!$O$18:$R$18,0)),v.IPCC.risk,2,FALSE), "")</f>
        <v>Moderate</v>
      </c>
      <c r="X60" s="8" t="str">
        <f>IFERROR(VLOOKUP(INDEX([4]Validation!$O$20:$R$23, MATCH($R60,[4]Validation!$M$20:$M$23,0),MATCH(N60,[4]Validation!$O$18:$R$18,0)),v.IPCC.risk,2,FALSE), "")</f>
        <v>High</v>
      </c>
      <c r="Y60" s="8" t="s">
        <v>1027</v>
      </c>
      <c r="Z60" s="155"/>
      <c r="AA60" s="8" t="s">
        <v>65</v>
      </c>
      <c r="AB60" s="134"/>
      <c r="AC60" s="4"/>
    </row>
    <row r="61" spans="1:29" ht="99.95" customHeight="1" x14ac:dyDescent="0.25">
      <c r="A61" s="103" t="s">
        <v>1060</v>
      </c>
      <c r="B61" s="340" t="s">
        <v>68</v>
      </c>
      <c r="C61" s="105" t="s">
        <v>928</v>
      </c>
      <c r="D61" s="105" t="s">
        <v>90</v>
      </c>
      <c r="E61" s="105"/>
      <c r="F61" s="105" t="s">
        <v>31</v>
      </c>
      <c r="G61" s="104" t="s">
        <v>1061</v>
      </c>
      <c r="H61" s="106" t="s">
        <v>1062</v>
      </c>
      <c r="I61" s="106"/>
      <c r="J61" s="93" t="s">
        <v>34</v>
      </c>
      <c r="K61" s="93" t="s">
        <v>35</v>
      </c>
      <c r="L61" s="93" t="s">
        <v>35</v>
      </c>
      <c r="M61" s="93" t="s">
        <v>35</v>
      </c>
      <c r="N61" s="93" t="s">
        <v>35</v>
      </c>
      <c r="O61" s="363" t="s">
        <v>1063</v>
      </c>
      <c r="P61" s="5" t="s">
        <v>35</v>
      </c>
      <c r="Q61" s="7" t="s">
        <v>34</v>
      </c>
      <c r="R61" s="8" t="str">
        <f>IFERROR(VLOOKUP(INDEX([4]Validation!$O$11:$R$14, MATCH($Q61,[4]Validation!$M$11:$M$14,0),MATCH($P61,[4]Validation!$O$9:$R$9,0)),[4]Validation!$F$10:$G$25,2,FALSE), "")</f>
        <v>Moderate</v>
      </c>
      <c r="S61" s="367" t="s">
        <v>1064</v>
      </c>
      <c r="T61" s="8" t="str">
        <f>IFERROR(VLOOKUP(INDEX([4]Validation!$O$20:$R$23, MATCH($R61,[4]Validation!$M$20:$M$23,0),MATCH(J61,[4]Validation!$O$18:$R$18,0)),v.IPCC.risk,2,FALSE), "")</f>
        <v>Low</v>
      </c>
      <c r="U61" s="8" t="str">
        <f>IFERROR(VLOOKUP(INDEX([4]Validation!$O$20:$R$23, MATCH($R61,[4]Validation!$M$20:$M$23,0),MATCH(K61,[4]Validation!$O$18:$R$18,0)),v.IPCC.risk,2,FALSE), "")</f>
        <v>Moderate</v>
      </c>
      <c r="V61" s="8" t="str">
        <f>IFERROR(VLOOKUP(INDEX([4]Validation!$O$20:$R$23, MATCH($R61,[4]Validation!$M$20:$M$23,0),MATCH(L61,[4]Validation!$O$18:$R$18,0)),v.IPCC.risk,2,FALSE), "")</f>
        <v>Moderate</v>
      </c>
      <c r="W61" s="8" t="str">
        <f>IFERROR(VLOOKUP(INDEX([4]Validation!$O$20:$R$23, MATCH($R61,[4]Validation!$M$20:$M$23,0),MATCH(M61,[4]Validation!$O$18:$R$18,0)),v.IPCC.risk,2,FALSE), "")</f>
        <v>Moderate</v>
      </c>
      <c r="X61" s="8" t="str">
        <f>IFERROR(VLOOKUP(INDEX([4]Validation!$O$20:$R$23, MATCH($R61,[4]Validation!$M$20:$M$23,0),MATCH(N61,[4]Validation!$O$18:$R$18,0)),v.IPCC.risk,2,FALSE), "")</f>
        <v>Moderate</v>
      </c>
      <c r="Y61" s="8" t="s">
        <v>84</v>
      </c>
      <c r="Z61" s="155" t="s">
        <v>1055</v>
      </c>
      <c r="AA61" s="8" t="s">
        <v>65</v>
      </c>
      <c r="AB61" s="134"/>
      <c r="AC61" s="4"/>
    </row>
    <row r="62" spans="1:29" ht="99.95" customHeight="1" x14ac:dyDescent="0.25">
      <c r="A62" s="103" t="s">
        <v>1065</v>
      </c>
      <c r="B62" s="340" t="s">
        <v>57</v>
      </c>
      <c r="C62" s="105" t="s">
        <v>928</v>
      </c>
      <c r="D62" s="105" t="s">
        <v>90</v>
      </c>
      <c r="E62" s="105"/>
      <c r="F62" s="105" t="s">
        <v>31</v>
      </c>
      <c r="G62" s="104" t="s">
        <v>1066</v>
      </c>
      <c r="H62" s="106" t="s">
        <v>1067</v>
      </c>
      <c r="I62" s="106"/>
      <c r="J62" s="93" t="s">
        <v>34</v>
      </c>
      <c r="K62" s="93" t="s">
        <v>35</v>
      </c>
      <c r="L62" s="93" t="s">
        <v>35</v>
      </c>
      <c r="M62" s="93" t="s">
        <v>35</v>
      </c>
      <c r="N62" s="93" t="s">
        <v>35</v>
      </c>
      <c r="O62" s="363" t="s">
        <v>1068</v>
      </c>
      <c r="P62" s="5" t="s">
        <v>35</v>
      </c>
      <c r="Q62" s="7" t="s">
        <v>34</v>
      </c>
      <c r="R62" s="8" t="str">
        <f>IFERROR(VLOOKUP(INDEX([4]Validation!$O$11:$R$14, MATCH($Q62,[4]Validation!$M$11:$M$14,0),MATCH($P62,[4]Validation!$O$9:$R$9,0)),[4]Validation!$F$10:$G$25,2,FALSE), "")</f>
        <v>Moderate</v>
      </c>
      <c r="S62" s="367" t="s">
        <v>1064</v>
      </c>
      <c r="T62" s="8" t="str">
        <f>IFERROR(VLOOKUP(INDEX([4]Validation!$O$20:$R$23, MATCH($R62,[4]Validation!$M$20:$M$23,0),MATCH(J62,[4]Validation!$O$18:$R$18,0)),v.IPCC.risk,2,FALSE), "")</f>
        <v>Low</v>
      </c>
      <c r="U62" s="8" t="str">
        <f>IFERROR(VLOOKUP(INDEX([4]Validation!$O$20:$R$23, MATCH($R62,[4]Validation!$M$20:$M$23,0),MATCH(K62,[4]Validation!$O$18:$R$18,0)),v.IPCC.risk,2,FALSE), "")</f>
        <v>Moderate</v>
      </c>
      <c r="V62" s="8" t="str">
        <f>IFERROR(VLOOKUP(INDEX([4]Validation!$O$20:$R$23, MATCH($R62,[4]Validation!$M$20:$M$23,0),MATCH(L62,[4]Validation!$O$18:$R$18,0)),v.IPCC.risk,2,FALSE), "")</f>
        <v>Moderate</v>
      </c>
      <c r="W62" s="8" t="str">
        <f>IFERROR(VLOOKUP(INDEX([4]Validation!$O$20:$R$23, MATCH($R62,[4]Validation!$M$20:$M$23,0),MATCH(M62,[4]Validation!$O$18:$R$18,0)),v.IPCC.risk,2,FALSE), "")</f>
        <v>Moderate</v>
      </c>
      <c r="X62" s="8" t="str">
        <f>IFERROR(VLOOKUP(INDEX([4]Validation!$O$20:$R$23, MATCH($R62,[4]Validation!$M$20:$M$23,0),MATCH(N62,[4]Validation!$O$18:$R$18,0)),v.IPCC.risk,2,FALSE), "")</f>
        <v>Moderate</v>
      </c>
      <c r="Y62" s="8" t="s">
        <v>84</v>
      </c>
      <c r="Z62" s="155" t="s">
        <v>1055</v>
      </c>
      <c r="AA62" s="8" t="s">
        <v>65</v>
      </c>
      <c r="AB62" s="134"/>
      <c r="AC62" s="4"/>
    </row>
    <row r="63" spans="1:29" ht="99.95" customHeight="1" x14ac:dyDescent="0.25">
      <c r="A63" s="103" t="s">
        <v>1050</v>
      </c>
      <c r="B63" s="340" t="s">
        <v>68</v>
      </c>
      <c r="C63" s="105" t="s">
        <v>870</v>
      </c>
      <c r="D63" s="105" t="s">
        <v>90</v>
      </c>
      <c r="E63" s="105"/>
      <c r="F63" s="105" t="s">
        <v>31</v>
      </c>
      <c r="G63" s="104" t="s">
        <v>1051</v>
      </c>
      <c r="H63" s="106" t="s">
        <v>1052</v>
      </c>
      <c r="I63" s="106"/>
      <c r="J63" s="93" t="s">
        <v>34</v>
      </c>
      <c r="K63" s="93" t="s">
        <v>35</v>
      </c>
      <c r="L63" s="93" t="s">
        <v>35</v>
      </c>
      <c r="M63" s="93" t="s">
        <v>35</v>
      </c>
      <c r="N63" s="93" t="s">
        <v>35</v>
      </c>
      <c r="O63" s="363" t="s">
        <v>1053</v>
      </c>
      <c r="P63" s="5" t="s">
        <v>35</v>
      </c>
      <c r="Q63" s="7" t="s">
        <v>34</v>
      </c>
      <c r="R63" s="8" t="str">
        <f>IFERROR(VLOOKUP(INDEX([4]Validation!$O$11:$R$14, MATCH($Q63,[4]Validation!$M$11:$M$14,0),MATCH($P63,[4]Validation!$O$9:$R$9,0)),[4]Validation!$F$10:$G$25,2,FALSE), "")</f>
        <v>Moderate</v>
      </c>
      <c r="S63" s="367" t="s">
        <v>1054</v>
      </c>
      <c r="T63" s="8" t="str">
        <f>IFERROR(VLOOKUP(INDEX([4]Validation!$O$20:$R$23, MATCH($R63,[4]Validation!$M$20:$M$23,0),MATCH(J63,[4]Validation!$O$18:$R$18,0)),v.IPCC.risk,2,FALSE), "")</f>
        <v>Low</v>
      </c>
      <c r="U63" s="8" t="str">
        <f>IFERROR(VLOOKUP(INDEX([4]Validation!$O$20:$R$23, MATCH($R63,[4]Validation!$M$20:$M$23,0),MATCH(K63,[4]Validation!$O$18:$R$18,0)),v.IPCC.risk,2,FALSE), "")</f>
        <v>Moderate</v>
      </c>
      <c r="V63" s="8" t="str">
        <f>IFERROR(VLOOKUP(INDEX([4]Validation!$O$20:$R$23, MATCH($R63,[4]Validation!$M$20:$M$23,0),MATCH(L63,[4]Validation!$O$18:$R$18,0)),v.IPCC.risk,2,FALSE), "")</f>
        <v>Moderate</v>
      </c>
      <c r="W63" s="8" t="str">
        <f>IFERROR(VLOOKUP(INDEX([4]Validation!$O$20:$R$23, MATCH($R63,[4]Validation!$M$20:$M$23,0),MATCH(M63,[4]Validation!$O$18:$R$18,0)),v.IPCC.risk,2,FALSE), "")</f>
        <v>Moderate</v>
      </c>
      <c r="X63" s="8" t="str">
        <f>IFERROR(VLOOKUP(INDEX([4]Validation!$O$20:$R$23, MATCH($R63,[4]Validation!$M$20:$M$23,0),MATCH(N63,[4]Validation!$O$18:$R$18,0)),v.IPCC.risk,2,FALSE), "")</f>
        <v>Moderate</v>
      </c>
      <c r="Y63" s="8" t="s">
        <v>84</v>
      </c>
      <c r="Z63" s="155" t="s">
        <v>1055</v>
      </c>
      <c r="AA63" s="8" t="s">
        <v>65</v>
      </c>
      <c r="AB63" s="134" t="s">
        <v>683</v>
      </c>
      <c r="AC63" s="4"/>
    </row>
    <row r="64" spans="1:29" ht="99.95" customHeight="1" x14ac:dyDescent="0.25">
      <c r="A64" s="103" t="s">
        <v>1056</v>
      </c>
      <c r="B64" s="340" t="s">
        <v>57</v>
      </c>
      <c r="C64" s="105" t="s">
        <v>870</v>
      </c>
      <c r="D64" s="105" t="s">
        <v>90</v>
      </c>
      <c r="E64" s="105"/>
      <c r="F64" s="105" t="s">
        <v>31</v>
      </c>
      <c r="G64" s="104" t="s">
        <v>1057</v>
      </c>
      <c r="H64" s="106" t="s">
        <v>1058</v>
      </c>
      <c r="I64" s="106"/>
      <c r="J64" s="93" t="s">
        <v>34</v>
      </c>
      <c r="K64" s="93" t="s">
        <v>35</v>
      </c>
      <c r="L64" s="93" t="s">
        <v>35</v>
      </c>
      <c r="M64" s="93" t="s">
        <v>35</v>
      </c>
      <c r="N64" s="93" t="s">
        <v>35</v>
      </c>
      <c r="O64" s="363" t="s">
        <v>1059</v>
      </c>
      <c r="P64" s="5" t="s">
        <v>35</v>
      </c>
      <c r="Q64" s="7" t="s">
        <v>34</v>
      </c>
      <c r="R64" s="8" t="str">
        <f>IFERROR(VLOOKUP(INDEX([4]Validation!$O$11:$R$14, MATCH($Q64,[4]Validation!$M$11:$M$14,0),MATCH($P64,[4]Validation!$O$9:$R$9,0)),[4]Validation!$F$10:$G$25,2,FALSE), "")</f>
        <v>Moderate</v>
      </c>
      <c r="S64" s="367" t="s">
        <v>1054</v>
      </c>
      <c r="T64" s="8" t="str">
        <f>IFERROR(VLOOKUP(INDEX([4]Validation!$O$20:$R$23, MATCH($R64,[4]Validation!$M$20:$M$23,0),MATCH(J64,[4]Validation!$O$18:$R$18,0)),v.IPCC.risk,2,FALSE), "")</f>
        <v>Low</v>
      </c>
      <c r="U64" s="8" t="str">
        <f>IFERROR(VLOOKUP(INDEX([4]Validation!$O$20:$R$23, MATCH($R64,[4]Validation!$M$20:$M$23,0),MATCH(K64,[4]Validation!$O$18:$R$18,0)),v.IPCC.risk,2,FALSE), "")</f>
        <v>Moderate</v>
      </c>
      <c r="V64" s="8" t="str">
        <f>IFERROR(VLOOKUP(INDEX([4]Validation!$O$20:$R$23, MATCH($R64,[4]Validation!$M$20:$M$23,0),MATCH(L64,[4]Validation!$O$18:$R$18,0)),v.IPCC.risk,2,FALSE), "")</f>
        <v>Moderate</v>
      </c>
      <c r="W64" s="8" t="str">
        <f>IFERROR(VLOOKUP(INDEX([4]Validation!$O$20:$R$23, MATCH($R64,[4]Validation!$M$20:$M$23,0),MATCH(M64,[4]Validation!$O$18:$R$18,0)),v.IPCC.risk,2,FALSE), "")</f>
        <v>Moderate</v>
      </c>
      <c r="X64" s="8" t="str">
        <f>IFERROR(VLOOKUP(INDEX([4]Validation!$O$20:$R$23, MATCH($R64,[4]Validation!$M$20:$M$23,0),MATCH(N64,[4]Validation!$O$18:$R$18,0)),v.IPCC.risk,2,FALSE), "")</f>
        <v>Moderate</v>
      </c>
      <c r="Y64" s="8" t="s">
        <v>84</v>
      </c>
      <c r="Z64" s="155" t="s">
        <v>1055</v>
      </c>
      <c r="AA64" s="8" t="s">
        <v>65</v>
      </c>
      <c r="AB64" s="134"/>
      <c r="AC64" s="4"/>
    </row>
    <row r="65" spans="1:30" ht="99.95" customHeight="1" x14ac:dyDescent="0.25">
      <c r="A65" s="103" t="s">
        <v>1087</v>
      </c>
      <c r="B65" s="107" t="s">
        <v>340</v>
      </c>
      <c r="C65" s="105" t="s">
        <v>89</v>
      </c>
      <c r="D65" s="105" t="s">
        <v>90</v>
      </c>
      <c r="E65" s="105"/>
      <c r="F65" s="105" t="s">
        <v>31</v>
      </c>
      <c r="G65" s="104" t="s">
        <v>1088</v>
      </c>
      <c r="H65" s="106" t="s">
        <v>1089</v>
      </c>
      <c r="I65" s="106" t="s">
        <v>1090</v>
      </c>
      <c r="J65" s="93" t="s">
        <v>35</v>
      </c>
      <c r="K65" s="93" t="s">
        <v>35</v>
      </c>
      <c r="L65" s="93" t="s">
        <v>35</v>
      </c>
      <c r="M65" s="93" t="s">
        <v>36</v>
      </c>
      <c r="N65" s="93" t="s">
        <v>36</v>
      </c>
      <c r="O65" s="363" t="s">
        <v>1091</v>
      </c>
      <c r="P65" s="5" t="s">
        <v>35</v>
      </c>
      <c r="Q65" s="7" t="s">
        <v>36</v>
      </c>
      <c r="R65" s="8" t="str">
        <f>IFERROR(VLOOKUP(INDEX([4]Validation!$O$11:$R$14, MATCH($Q65,[4]Validation!$M$11:$M$14,0),MATCH($P65,[4]Validation!$O$9:$R$9,0)),[4]Validation!$F$10:$G$25,2,FALSE), "")</f>
        <v>Low</v>
      </c>
      <c r="S65" s="367" t="s">
        <v>1092</v>
      </c>
      <c r="T65" s="8" t="str">
        <f>IFERROR(VLOOKUP(INDEX([4]Validation!$O$20:$R$23, MATCH($R65,[4]Validation!$M$20:$M$23,0),MATCH(J65,[4]Validation!$O$18:$R$18,0)),v.IPCC.risk,2,FALSE), "")</f>
        <v>Low</v>
      </c>
      <c r="U65" s="8" t="str">
        <f>IFERROR(VLOOKUP(INDEX([4]Validation!$O$20:$R$23, MATCH($R65,[4]Validation!$M$20:$M$23,0),MATCH(K65,[4]Validation!$O$18:$R$18,0)),v.IPCC.risk,2,FALSE), "")</f>
        <v>Low</v>
      </c>
      <c r="V65" s="8" t="str">
        <f>IFERROR(VLOOKUP(INDEX([4]Validation!$O$20:$R$23, MATCH($R65,[4]Validation!$M$20:$M$23,0),MATCH(L65,[4]Validation!$O$18:$R$18,0)),v.IPCC.risk,2,FALSE), "")</f>
        <v>Low</v>
      </c>
      <c r="W65" s="8" t="str">
        <f>IFERROR(VLOOKUP(INDEX([4]Validation!$O$20:$R$23, MATCH($R65,[4]Validation!$M$20:$M$23,0),MATCH(M65,[4]Validation!$O$18:$R$18,0)),v.IPCC.risk,2,FALSE), "")</f>
        <v>Moderate</v>
      </c>
      <c r="X65" s="8" t="str">
        <f>IFERROR(VLOOKUP(INDEX([4]Validation!$O$20:$R$23, MATCH($R65,[4]Validation!$M$20:$M$23,0),MATCH(N65,[4]Validation!$O$18:$R$18,0)),v.IPCC.risk,2,FALSE), "")</f>
        <v>Moderate</v>
      </c>
      <c r="Y65" s="8" t="s">
        <v>84</v>
      </c>
      <c r="Z65" s="155" t="s">
        <v>1093</v>
      </c>
      <c r="AA65" s="8" t="s">
        <v>65</v>
      </c>
      <c r="AB65" s="134"/>
      <c r="AC65" s="4"/>
    </row>
    <row r="66" spans="1:30" ht="99.95" customHeight="1" x14ac:dyDescent="0.25">
      <c r="A66" s="103" t="s">
        <v>1113</v>
      </c>
      <c r="B66" s="107" t="s">
        <v>150</v>
      </c>
      <c r="C66" s="105" t="s">
        <v>928</v>
      </c>
      <c r="D66" s="105" t="s">
        <v>90</v>
      </c>
      <c r="E66" s="105"/>
      <c r="F66" s="105" t="s">
        <v>31</v>
      </c>
      <c r="G66" s="104" t="s">
        <v>1114</v>
      </c>
      <c r="H66" s="106" t="s">
        <v>1114</v>
      </c>
      <c r="I66" s="106"/>
      <c r="J66" s="93" t="s">
        <v>34</v>
      </c>
      <c r="K66" s="93" t="s">
        <v>34</v>
      </c>
      <c r="L66" s="93" t="s">
        <v>34</v>
      </c>
      <c r="M66" s="93" t="s">
        <v>35</v>
      </c>
      <c r="N66" s="93" t="s">
        <v>35</v>
      </c>
      <c r="O66" s="363" t="s">
        <v>1115</v>
      </c>
      <c r="P66" s="5" t="s">
        <v>35</v>
      </c>
      <c r="Q66" s="7" t="s">
        <v>34</v>
      </c>
      <c r="R66" s="8" t="str">
        <f>IFERROR(VLOOKUP(INDEX([4]Validation!$O$11:$R$14, MATCH($Q66,[4]Validation!$M$11:$M$14,0),MATCH($P66,[4]Validation!$O$9:$R$9,0)),[4]Validation!$F$10:$G$25,2,FALSE), "")</f>
        <v>Moderate</v>
      </c>
      <c r="S66" s="367" t="s">
        <v>1116</v>
      </c>
      <c r="T66" s="8" t="str">
        <f>IFERROR(VLOOKUP(INDEX([4]Validation!$O$20:$R$23, MATCH($R66,[4]Validation!$M$20:$M$23,0),MATCH(J66,[4]Validation!$O$18:$R$18,0)),v.IPCC.risk,2,FALSE), "")</f>
        <v>Low</v>
      </c>
      <c r="U66" s="8" t="str">
        <f>IFERROR(VLOOKUP(INDEX([4]Validation!$O$20:$R$23, MATCH($R66,[4]Validation!$M$20:$M$23,0),MATCH(K66,[4]Validation!$O$18:$R$18,0)),v.IPCC.risk,2,FALSE), "")</f>
        <v>Low</v>
      </c>
      <c r="V66" s="8" t="str">
        <f>IFERROR(VLOOKUP(INDEX([4]Validation!$O$20:$R$23, MATCH($R66,[4]Validation!$M$20:$M$23,0),MATCH(L66,[4]Validation!$O$18:$R$18,0)),v.IPCC.risk,2,FALSE), "")</f>
        <v>Low</v>
      </c>
      <c r="W66" s="8" t="str">
        <f>IFERROR(VLOOKUP(INDEX([4]Validation!$O$20:$R$23, MATCH($R66,[4]Validation!$M$20:$M$23,0),MATCH(M66,[4]Validation!$O$18:$R$18,0)),v.IPCC.risk,2,FALSE), "")</f>
        <v>Moderate</v>
      </c>
      <c r="X66" s="8" t="str">
        <f>IFERROR(VLOOKUP(INDEX([4]Validation!$O$20:$R$23, MATCH($R66,[4]Validation!$M$20:$M$23,0),MATCH(N66,[4]Validation!$O$18:$R$18,0)),v.IPCC.risk,2,FALSE), "")</f>
        <v>Moderate</v>
      </c>
      <c r="Y66" s="8" t="s">
        <v>84</v>
      </c>
      <c r="Z66" s="155" t="s">
        <v>1117</v>
      </c>
      <c r="AA66" s="8" t="s">
        <v>65</v>
      </c>
      <c r="AB66" s="134"/>
      <c r="AC66" s="4"/>
    </row>
    <row r="67" spans="1:30" ht="99.95" customHeight="1" x14ac:dyDescent="0.25">
      <c r="A67" s="103" t="s">
        <v>1108</v>
      </c>
      <c r="B67" s="107" t="s">
        <v>88</v>
      </c>
      <c r="C67" s="105" t="s">
        <v>870</v>
      </c>
      <c r="D67" s="105" t="s">
        <v>90</v>
      </c>
      <c r="E67" s="105"/>
      <c r="F67" s="105" t="s">
        <v>31</v>
      </c>
      <c r="G67" s="104" t="s">
        <v>1109</v>
      </c>
      <c r="H67" s="106" t="s">
        <v>1109</v>
      </c>
      <c r="I67" s="105" t="s">
        <v>2310</v>
      </c>
      <c r="J67" s="93" t="s">
        <v>34</v>
      </c>
      <c r="K67" s="93" t="s">
        <v>34</v>
      </c>
      <c r="L67" s="93" t="s">
        <v>34</v>
      </c>
      <c r="M67" s="93" t="s">
        <v>35</v>
      </c>
      <c r="N67" s="93" t="s">
        <v>35</v>
      </c>
      <c r="O67" s="363" t="s">
        <v>1110</v>
      </c>
      <c r="P67" s="5" t="s">
        <v>36</v>
      </c>
      <c r="Q67" s="7" t="s">
        <v>34</v>
      </c>
      <c r="R67" s="8" t="str">
        <f>IFERROR(VLOOKUP(INDEX([4]Validation!$O$11:$R$14, MATCH($Q67,[4]Validation!$M$11:$M$14,0),MATCH($P67,[4]Validation!$O$9:$R$9,0)),[4]Validation!$F$10:$G$25,2,FALSE), "")</f>
        <v>High</v>
      </c>
      <c r="S67" s="367" t="s">
        <v>1111</v>
      </c>
      <c r="T67" s="8" t="str">
        <f>IFERROR(VLOOKUP(INDEX([4]Validation!$O$20:$R$23, MATCH($R67,[4]Validation!$M$20:$M$23,0),MATCH(J67,[4]Validation!$O$18:$R$18,0)),v.IPCC.risk,2,FALSE), "")</f>
        <v>Low</v>
      </c>
      <c r="U67" s="8" t="str">
        <f>IFERROR(VLOOKUP(INDEX([4]Validation!$O$20:$R$23, MATCH($R67,[4]Validation!$M$20:$M$23,0),MATCH(K67,[4]Validation!$O$18:$R$18,0)),v.IPCC.risk,2,FALSE), "")</f>
        <v>Low</v>
      </c>
      <c r="V67" s="8" t="str">
        <f>IFERROR(VLOOKUP(INDEX([4]Validation!$O$20:$R$23, MATCH($R67,[4]Validation!$M$20:$M$23,0),MATCH(L67,[4]Validation!$O$18:$R$18,0)),v.IPCC.risk,2,FALSE), "")</f>
        <v>Low</v>
      </c>
      <c r="W67" s="8" t="str">
        <f>IFERROR(VLOOKUP(INDEX([4]Validation!$O$20:$R$23, MATCH($R67,[4]Validation!$M$20:$M$23,0),MATCH(M67,[4]Validation!$O$18:$R$18,0)),v.IPCC.risk,2,FALSE), "")</f>
        <v>Moderate</v>
      </c>
      <c r="X67" s="8" t="str">
        <f>IFERROR(VLOOKUP(INDEX([4]Validation!$O$20:$R$23, MATCH($R67,[4]Validation!$M$20:$M$23,0),MATCH(N67,[4]Validation!$O$18:$R$18,0)),v.IPCC.risk,2,FALSE), "")</f>
        <v>Moderate</v>
      </c>
      <c r="Y67" s="8" t="s">
        <v>84</v>
      </c>
      <c r="Z67" s="155" t="s">
        <v>1112</v>
      </c>
      <c r="AA67" s="8" t="s">
        <v>65</v>
      </c>
      <c r="AB67" s="134"/>
      <c r="AC67" s="344"/>
      <c r="AD67" s="345"/>
    </row>
    <row r="68" spans="1:30" ht="99.95" customHeight="1" x14ac:dyDescent="0.25">
      <c r="A68" s="103" t="s">
        <v>1135</v>
      </c>
      <c r="B68" s="107" t="s">
        <v>647</v>
      </c>
      <c r="C68" s="105" t="s">
        <v>483</v>
      </c>
      <c r="D68" s="105" t="s">
        <v>90</v>
      </c>
      <c r="E68" s="105"/>
      <c r="F68" s="105" t="s">
        <v>31</v>
      </c>
      <c r="G68" s="104" t="s">
        <v>1136</v>
      </c>
      <c r="H68" s="106" t="s">
        <v>1137</v>
      </c>
      <c r="I68" s="106"/>
      <c r="J68" s="93" t="s">
        <v>34</v>
      </c>
      <c r="K68" s="93" t="s">
        <v>35</v>
      </c>
      <c r="L68" s="93" t="s">
        <v>35</v>
      </c>
      <c r="M68" s="93" t="s">
        <v>35</v>
      </c>
      <c r="N68" s="93" t="s">
        <v>35</v>
      </c>
      <c r="O68" s="363" t="s">
        <v>1138</v>
      </c>
      <c r="P68" s="5" t="s">
        <v>35</v>
      </c>
      <c r="Q68" s="7" t="s">
        <v>34</v>
      </c>
      <c r="R68" s="8" t="str">
        <f>IFERROR(VLOOKUP(INDEX([4]Validation!$O$11:$R$14, MATCH($Q68,[4]Validation!$M$11:$M$14,0),MATCH($P68,[4]Validation!$O$9:$R$9,0)),[4]Validation!$F$10:$G$25,2,FALSE), "")</f>
        <v>Moderate</v>
      </c>
      <c r="S68" s="367" t="s">
        <v>1139</v>
      </c>
      <c r="T68" s="8" t="str">
        <f>IFERROR(VLOOKUP(INDEX([4]Validation!$O$20:$R$23, MATCH($R68,[4]Validation!$M$20:$M$23,0),MATCH(J68,[4]Validation!$O$18:$R$18,0)),v.IPCC.risk,2,FALSE), "")</f>
        <v>Low</v>
      </c>
      <c r="U68" s="8" t="str">
        <f>IFERROR(VLOOKUP(INDEX([4]Validation!$O$20:$R$23, MATCH($R68,[4]Validation!$M$20:$M$23,0),MATCH(K68,[4]Validation!$O$18:$R$18,0)),v.IPCC.risk,2,FALSE), "")</f>
        <v>Moderate</v>
      </c>
      <c r="V68" s="8" t="str">
        <f>IFERROR(VLOOKUP(INDEX([4]Validation!$O$20:$R$23, MATCH($R68,[4]Validation!$M$20:$M$23,0),MATCH(L68,[4]Validation!$O$18:$R$18,0)),v.IPCC.risk,2,FALSE), "")</f>
        <v>Moderate</v>
      </c>
      <c r="W68" s="8" t="str">
        <f>IFERROR(VLOOKUP(INDEX([4]Validation!$O$20:$R$23, MATCH($R68,[4]Validation!$M$20:$M$23,0),MATCH(M68,[4]Validation!$O$18:$R$18,0)),v.IPCC.risk,2,FALSE), "")</f>
        <v>Moderate</v>
      </c>
      <c r="X68" s="8" t="str">
        <f>IFERROR(VLOOKUP(INDEX([4]Validation!$O$20:$R$23, MATCH($R68,[4]Validation!$M$20:$M$23,0),MATCH(N68,[4]Validation!$O$18:$R$18,0)),v.IPCC.risk,2,FALSE), "")</f>
        <v>Moderate</v>
      </c>
      <c r="Y68" s="8" t="s">
        <v>35</v>
      </c>
      <c r="Z68" s="155" t="s">
        <v>858</v>
      </c>
      <c r="AA68" s="8" t="s">
        <v>65</v>
      </c>
      <c r="AB68" s="134"/>
      <c r="AC68" s="4"/>
    </row>
    <row r="69" spans="1:30" ht="99.95" customHeight="1" x14ac:dyDescent="0.25">
      <c r="A69" s="103" t="s">
        <v>1140</v>
      </c>
      <c r="B69" s="107" t="s">
        <v>88</v>
      </c>
      <c r="C69" s="105" t="s">
        <v>483</v>
      </c>
      <c r="D69" s="105" t="s">
        <v>90</v>
      </c>
      <c r="E69" s="105"/>
      <c r="F69" s="105" t="s">
        <v>31</v>
      </c>
      <c r="G69" s="104" t="s">
        <v>1141</v>
      </c>
      <c r="H69" s="106" t="s">
        <v>1142</v>
      </c>
      <c r="I69" s="106"/>
      <c r="J69" s="93" t="s">
        <v>34</v>
      </c>
      <c r="K69" s="93" t="s">
        <v>35</v>
      </c>
      <c r="L69" s="93" t="s">
        <v>35</v>
      </c>
      <c r="M69" s="93" t="s">
        <v>35</v>
      </c>
      <c r="N69" s="93" t="s">
        <v>35</v>
      </c>
      <c r="O69" s="363" t="s">
        <v>1143</v>
      </c>
      <c r="P69" s="5" t="s">
        <v>35</v>
      </c>
      <c r="Q69" s="7" t="s">
        <v>122</v>
      </c>
      <c r="R69" s="8" t="str">
        <f>IFERROR(VLOOKUP(INDEX([4]Validation!$O$11:$R$14, MATCH($Q69,[4]Validation!$M$11:$M$14,0),MATCH($P69,[4]Validation!$O$9:$R$9,0)),[4]Validation!$F$10:$G$25,2,FALSE), "")</f>
        <v>Moderate</v>
      </c>
      <c r="S69" s="367" t="s">
        <v>1144</v>
      </c>
      <c r="T69" s="8" t="str">
        <f>IFERROR(VLOOKUP(INDEX([4]Validation!$O$20:$R$23, MATCH($R69,[4]Validation!$M$20:$M$23,0),MATCH(J69,[4]Validation!$O$18:$R$18,0)),v.IPCC.risk,2,FALSE), "")</f>
        <v>Low</v>
      </c>
      <c r="U69" s="8" t="str">
        <f>IFERROR(VLOOKUP(INDEX([4]Validation!$O$20:$R$23, MATCH($R69,[4]Validation!$M$20:$M$23,0),MATCH(K69,[4]Validation!$O$18:$R$18,0)),v.IPCC.risk,2,FALSE), "")</f>
        <v>Moderate</v>
      </c>
      <c r="V69" s="8" t="str">
        <f>IFERROR(VLOOKUP(INDEX([4]Validation!$O$20:$R$23, MATCH($R69,[4]Validation!$M$20:$M$23,0),MATCH(L69,[4]Validation!$O$18:$R$18,0)),v.IPCC.risk,2,FALSE), "")</f>
        <v>Moderate</v>
      </c>
      <c r="W69" s="8" t="str">
        <f>IFERROR(VLOOKUP(INDEX([4]Validation!$O$20:$R$23, MATCH($R69,[4]Validation!$M$20:$M$23,0),MATCH(M69,[4]Validation!$O$18:$R$18,0)),v.IPCC.risk,2,FALSE), "")</f>
        <v>Moderate</v>
      </c>
      <c r="X69" s="8" t="str">
        <f>IFERROR(VLOOKUP(INDEX([4]Validation!$O$20:$R$23, MATCH($R69,[4]Validation!$M$20:$M$23,0),MATCH(N69,[4]Validation!$O$18:$R$18,0)),v.IPCC.risk,2,FALSE), "")</f>
        <v>Moderate</v>
      </c>
      <c r="Y69" s="8" t="s">
        <v>35</v>
      </c>
      <c r="Z69" s="155" t="s">
        <v>858</v>
      </c>
      <c r="AA69" s="8" t="s">
        <v>65</v>
      </c>
      <c r="AB69" s="134"/>
      <c r="AC69" s="4"/>
    </row>
    <row r="70" spans="1:30" ht="99.95" customHeight="1" x14ac:dyDescent="0.25">
      <c r="A70" s="103" t="s">
        <v>1160</v>
      </c>
      <c r="B70" s="107" t="s">
        <v>340</v>
      </c>
      <c r="C70" s="105" t="s">
        <v>928</v>
      </c>
      <c r="D70" s="105" t="s">
        <v>90</v>
      </c>
      <c r="E70" s="105"/>
      <c r="F70" s="105" t="s">
        <v>31</v>
      </c>
      <c r="G70" s="104" t="s">
        <v>1161</v>
      </c>
      <c r="H70" s="106" t="s">
        <v>1157</v>
      </c>
      <c r="I70" s="106"/>
      <c r="J70" s="93" t="s">
        <v>34</v>
      </c>
      <c r="K70" s="93" t="s">
        <v>35</v>
      </c>
      <c r="L70" s="93" t="s">
        <v>35</v>
      </c>
      <c r="M70" s="93" t="s">
        <v>35</v>
      </c>
      <c r="N70" s="93" t="s">
        <v>35</v>
      </c>
      <c r="O70" s="363" t="s">
        <v>1162</v>
      </c>
      <c r="P70" s="5" t="s">
        <v>35</v>
      </c>
      <c r="Q70" s="7" t="s">
        <v>34</v>
      </c>
      <c r="R70" s="8" t="str">
        <f>IFERROR(VLOOKUP(INDEX([4]Validation!$O$11:$R$14, MATCH($Q70,[4]Validation!$M$11:$M$14,0),MATCH($P70,[4]Validation!$O$9:$R$9,0)),[4]Validation!$F$10:$G$25,2,FALSE), "")</f>
        <v>Moderate</v>
      </c>
      <c r="S70" s="367" t="s">
        <v>1159</v>
      </c>
      <c r="T70" s="8" t="str">
        <f>IFERROR(VLOOKUP(INDEX([4]Validation!$O$20:$R$23, MATCH($R70,[4]Validation!$M$20:$M$23,0),MATCH(J70,[4]Validation!$O$18:$R$18,0)),v.IPCC.risk,2,FALSE), "")</f>
        <v>Low</v>
      </c>
      <c r="U70" s="8" t="str">
        <f>IFERROR(VLOOKUP(INDEX([4]Validation!$O$20:$R$23, MATCH($R70,[4]Validation!$M$20:$M$23,0),MATCH(K70,[4]Validation!$O$18:$R$18,0)),v.IPCC.risk,2,FALSE), "")</f>
        <v>Moderate</v>
      </c>
      <c r="V70" s="8" t="str">
        <f>IFERROR(VLOOKUP(INDEX([4]Validation!$O$20:$R$23, MATCH($R70,[4]Validation!$M$20:$M$23,0),MATCH(L70,[4]Validation!$O$18:$R$18,0)),v.IPCC.risk,2,FALSE), "")</f>
        <v>Moderate</v>
      </c>
      <c r="W70" s="8" t="str">
        <f>IFERROR(VLOOKUP(INDEX([4]Validation!$O$20:$R$23, MATCH($R70,[4]Validation!$M$20:$M$23,0),MATCH(M70,[4]Validation!$O$18:$R$18,0)),v.IPCC.risk,2,FALSE), "")</f>
        <v>Moderate</v>
      </c>
      <c r="X70" s="8" t="str">
        <f>IFERROR(VLOOKUP(INDEX([4]Validation!$O$20:$R$23, MATCH($R70,[4]Validation!$M$20:$M$23,0),MATCH(N70,[4]Validation!$O$18:$R$18,0)),v.IPCC.risk,2,FALSE), "")</f>
        <v>Moderate</v>
      </c>
      <c r="Y70" s="8" t="s">
        <v>35</v>
      </c>
      <c r="Z70" s="155" t="s">
        <v>858</v>
      </c>
      <c r="AA70" s="8" t="s">
        <v>65</v>
      </c>
      <c r="AB70" s="134"/>
      <c r="AC70" s="4"/>
    </row>
    <row r="71" spans="1:30" ht="99.95" customHeight="1" x14ac:dyDescent="0.25">
      <c r="A71" s="103" t="s">
        <v>1561</v>
      </c>
      <c r="B71" s="107" t="s">
        <v>88</v>
      </c>
      <c r="C71" s="105" t="s">
        <v>928</v>
      </c>
      <c r="D71" s="105" t="s">
        <v>90</v>
      </c>
      <c r="E71" s="105"/>
      <c r="F71" s="105" t="s">
        <v>31</v>
      </c>
      <c r="G71" s="104" t="s">
        <v>1562</v>
      </c>
      <c r="H71" s="106" t="s">
        <v>1562</v>
      </c>
      <c r="I71" s="106"/>
      <c r="J71" s="93" t="s">
        <v>34</v>
      </c>
      <c r="K71" s="93" t="s">
        <v>35</v>
      </c>
      <c r="L71" s="93" t="s">
        <v>35</v>
      </c>
      <c r="M71" s="93" t="s">
        <v>35</v>
      </c>
      <c r="N71" s="93" t="s">
        <v>35</v>
      </c>
      <c r="O71" s="363" t="s">
        <v>1563</v>
      </c>
      <c r="P71" s="5" t="s">
        <v>35</v>
      </c>
      <c r="Q71" s="7" t="s">
        <v>34</v>
      </c>
      <c r="R71" s="8" t="str">
        <f>IFERROR(VLOOKUP(INDEX([4]Validation!$O$11:$R$14, MATCH($Q71,[4]Validation!$M$11:$M$14,0),MATCH($P71,[4]Validation!$O$9:$R$9,0)),[4]Validation!$F$10:$G$25,2,FALSE), "")</f>
        <v>Moderate</v>
      </c>
      <c r="S71" s="367" t="s">
        <v>1564</v>
      </c>
      <c r="T71" s="8" t="str">
        <f>IFERROR(VLOOKUP(INDEX([4]Validation!$O$20:$R$23, MATCH($R71,[4]Validation!$M$20:$M$23,0),MATCH(J71,[4]Validation!$O$18:$R$18,0)),v.IPCC.risk,2,FALSE), "")</f>
        <v>Low</v>
      </c>
      <c r="U71" s="8" t="str">
        <f>IFERROR(VLOOKUP(INDEX([4]Validation!$O$20:$R$23, MATCH($R71,[4]Validation!$M$20:$M$23,0),MATCH(K71,[4]Validation!$O$18:$R$18,0)),v.IPCC.risk,2,FALSE), "")</f>
        <v>Moderate</v>
      </c>
      <c r="V71" s="8" t="str">
        <f>IFERROR(VLOOKUP(INDEX([4]Validation!$O$20:$R$23, MATCH($R71,[4]Validation!$M$20:$M$23,0),MATCH(L71,[4]Validation!$O$18:$R$18,0)),v.IPCC.risk,2,FALSE), "")</f>
        <v>Moderate</v>
      </c>
      <c r="W71" s="8" t="str">
        <f>IFERROR(VLOOKUP(INDEX([4]Validation!$O$20:$R$23, MATCH($R71,[4]Validation!$M$20:$M$23,0),MATCH(M71,[4]Validation!$O$18:$R$18,0)),v.IPCC.risk,2,FALSE), "")</f>
        <v>Moderate</v>
      </c>
      <c r="X71" s="8" t="str">
        <f>IFERROR(VLOOKUP(INDEX([4]Validation!$O$20:$R$23, MATCH($R71,[4]Validation!$M$20:$M$23,0),MATCH(N71,[4]Validation!$O$18:$R$18,0)),v.IPCC.risk,2,FALSE), "")</f>
        <v>Moderate</v>
      </c>
      <c r="Y71" s="8" t="s">
        <v>35</v>
      </c>
      <c r="Z71" s="155" t="s">
        <v>1565</v>
      </c>
      <c r="AA71" s="8" t="s">
        <v>65</v>
      </c>
      <c r="AB71" s="134"/>
      <c r="AC71" s="4"/>
    </row>
    <row r="72" spans="1:30" ht="99.95" customHeight="1" x14ac:dyDescent="0.25">
      <c r="A72" s="103" t="s">
        <v>1155</v>
      </c>
      <c r="B72" s="107" t="s">
        <v>340</v>
      </c>
      <c r="C72" s="105" t="s">
        <v>870</v>
      </c>
      <c r="D72" s="105" t="s">
        <v>90</v>
      </c>
      <c r="E72" s="105"/>
      <c r="F72" s="105" t="s">
        <v>31</v>
      </c>
      <c r="G72" s="104" t="s">
        <v>1156</v>
      </c>
      <c r="H72" s="106" t="s">
        <v>1157</v>
      </c>
      <c r="I72" s="105" t="s">
        <v>2312</v>
      </c>
      <c r="J72" s="93" t="s">
        <v>34</v>
      </c>
      <c r="K72" s="93" t="s">
        <v>35</v>
      </c>
      <c r="L72" s="93" t="s">
        <v>35</v>
      </c>
      <c r="M72" s="93" t="s">
        <v>35</v>
      </c>
      <c r="N72" s="93" t="s">
        <v>35</v>
      </c>
      <c r="O72" s="363" t="s">
        <v>1158</v>
      </c>
      <c r="P72" s="5" t="s">
        <v>35</v>
      </c>
      <c r="Q72" s="7" t="s">
        <v>39</v>
      </c>
      <c r="R72" s="8" t="str">
        <f>IFERROR(VLOOKUP(INDEX([4]Validation!$O$11:$R$14, MATCH($Q72,[4]Validation!$M$11:$M$14,0),MATCH($P72,[4]Validation!$O$9:$R$9,0)),[4]Validation!$F$10:$G$25,2,FALSE), "")</f>
        <v>High</v>
      </c>
      <c r="S72" s="367" t="s">
        <v>1159</v>
      </c>
      <c r="T72" s="8" t="str">
        <f>IFERROR(VLOOKUP(INDEX([4]Validation!$O$20:$R$23, MATCH($R72,[4]Validation!$M$20:$M$23,0),MATCH(J72,[4]Validation!$O$18:$R$18,0)),v.IPCC.risk,2,FALSE), "")</f>
        <v>Low</v>
      </c>
      <c r="U72" s="8" t="str">
        <f>IFERROR(VLOOKUP(INDEX([4]Validation!$O$20:$R$23, MATCH($R72,[4]Validation!$M$20:$M$23,0),MATCH(K72,[4]Validation!$O$18:$R$18,0)),v.IPCC.risk,2,FALSE), "")</f>
        <v>Moderate</v>
      </c>
      <c r="V72" s="8" t="str">
        <f>IFERROR(VLOOKUP(INDEX([4]Validation!$O$20:$R$23, MATCH($R72,[4]Validation!$M$20:$M$23,0),MATCH(L72,[4]Validation!$O$18:$R$18,0)),v.IPCC.risk,2,FALSE), "")</f>
        <v>Moderate</v>
      </c>
      <c r="W72" s="8" t="str">
        <f>IFERROR(VLOOKUP(INDEX([4]Validation!$O$20:$R$23, MATCH($R72,[4]Validation!$M$20:$M$23,0),MATCH(M72,[4]Validation!$O$18:$R$18,0)),v.IPCC.risk,2,FALSE), "")</f>
        <v>Moderate</v>
      </c>
      <c r="X72" s="8" t="str">
        <f>IFERROR(VLOOKUP(INDEX([4]Validation!$O$20:$R$23, MATCH($R72,[4]Validation!$M$20:$M$23,0),MATCH(N72,[4]Validation!$O$18:$R$18,0)),v.IPCC.risk,2,FALSE), "")</f>
        <v>Moderate</v>
      </c>
      <c r="Y72" s="8" t="s">
        <v>35</v>
      </c>
      <c r="Z72" s="155" t="s">
        <v>858</v>
      </c>
      <c r="AA72" s="8" t="s">
        <v>65</v>
      </c>
      <c r="AB72" s="134"/>
      <c r="AC72" s="4"/>
    </row>
    <row r="73" spans="1:30" ht="99.95" customHeight="1" x14ac:dyDescent="0.25">
      <c r="A73" s="103" t="s">
        <v>1129</v>
      </c>
      <c r="B73" s="340" t="s">
        <v>68</v>
      </c>
      <c r="C73" s="105" t="s">
        <v>693</v>
      </c>
      <c r="D73" s="105" t="s">
        <v>90</v>
      </c>
      <c r="E73" s="105"/>
      <c r="F73" s="105" t="s">
        <v>31</v>
      </c>
      <c r="G73" s="104" t="s">
        <v>1130</v>
      </c>
      <c r="H73" s="106" t="s">
        <v>1131</v>
      </c>
      <c r="I73" s="106"/>
      <c r="J73" s="93" t="s">
        <v>34</v>
      </c>
      <c r="K73" s="93" t="s">
        <v>35</v>
      </c>
      <c r="L73" s="93" t="s">
        <v>35</v>
      </c>
      <c r="M73" s="93" t="s">
        <v>35</v>
      </c>
      <c r="N73" s="93" t="s">
        <v>35</v>
      </c>
      <c r="O73" s="363" t="s">
        <v>1132</v>
      </c>
      <c r="P73" s="5" t="s">
        <v>36</v>
      </c>
      <c r="Q73" s="7" t="s">
        <v>34</v>
      </c>
      <c r="R73" s="8" t="str">
        <f>IFERROR(VLOOKUP(INDEX([4]Validation!$O$11:$R$14, MATCH($Q73,[4]Validation!$M$11:$M$14,0),MATCH($P73,[4]Validation!$O$9:$R$9,0)),[4]Validation!$F$10:$G$25,2,FALSE), "")</f>
        <v>High</v>
      </c>
      <c r="S73" s="367" t="s">
        <v>1133</v>
      </c>
      <c r="T73" s="8" t="str">
        <f>IFERROR(VLOOKUP(INDEX([4]Validation!$O$20:$R$23, MATCH($R73,[4]Validation!$M$20:$M$23,0),MATCH(J73,[4]Validation!$O$18:$R$18,0)),v.IPCC.risk,2,FALSE), "")</f>
        <v>Low</v>
      </c>
      <c r="U73" s="8" t="str">
        <f>IFERROR(VLOOKUP(INDEX([4]Validation!$O$20:$R$23, MATCH($R73,[4]Validation!$M$20:$M$23,0),MATCH(K73,[4]Validation!$O$18:$R$18,0)),v.IPCC.risk,2,FALSE), "")</f>
        <v>Moderate</v>
      </c>
      <c r="V73" s="8" t="str">
        <f>IFERROR(VLOOKUP(INDEX([4]Validation!$O$20:$R$23, MATCH($R73,[4]Validation!$M$20:$M$23,0),MATCH(L73,[4]Validation!$O$18:$R$18,0)),v.IPCC.risk,2,FALSE), "")</f>
        <v>Moderate</v>
      </c>
      <c r="W73" s="8" t="str">
        <f>IFERROR(VLOOKUP(INDEX([4]Validation!$O$20:$R$23, MATCH($R73,[4]Validation!$M$20:$M$23,0),MATCH(M73,[4]Validation!$O$18:$R$18,0)),v.IPCC.risk,2,FALSE), "")</f>
        <v>Moderate</v>
      </c>
      <c r="X73" s="8" t="str">
        <f>IFERROR(VLOOKUP(INDEX([4]Validation!$O$20:$R$23, MATCH($R73,[4]Validation!$M$20:$M$23,0),MATCH(N73,[4]Validation!$O$18:$R$18,0)),v.IPCC.risk,2,FALSE), "")</f>
        <v>Moderate</v>
      </c>
      <c r="Y73" s="8" t="s">
        <v>35</v>
      </c>
      <c r="Z73" s="155" t="s">
        <v>1134</v>
      </c>
      <c r="AA73" s="8" t="s">
        <v>65</v>
      </c>
      <c r="AB73" s="134"/>
      <c r="AC73" s="4"/>
    </row>
    <row r="74" spans="1:30" ht="99.95" customHeight="1" x14ac:dyDescent="0.25">
      <c r="A74" s="103" t="s">
        <v>1145</v>
      </c>
      <c r="B74" s="340" t="s">
        <v>57</v>
      </c>
      <c r="C74" s="105" t="s">
        <v>801</v>
      </c>
      <c r="D74" s="105" t="s">
        <v>90</v>
      </c>
      <c r="E74" s="105"/>
      <c r="F74" s="105" t="s">
        <v>31</v>
      </c>
      <c r="G74" s="104" t="s">
        <v>1146</v>
      </c>
      <c r="H74" s="343" t="s">
        <v>1147</v>
      </c>
      <c r="I74" s="106"/>
      <c r="J74" s="93" t="s">
        <v>34</v>
      </c>
      <c r="K74" s="93" t="s">
        <v>35</v>
      </c>
      <c r="L74" s="93" t="s">
        <v>35</v>
      </c>
      <c r="M74" s="93" t="s">
        <v>35</v>
      </c>
      <c r="N74" s="93" t="s">
        <v>35</v>
      </c>
      <c r="O74" s="363" t="s">
        <v>1148</v>
      </c>
      <c r="P74" s="5" t="s">
        <v>35</v>
      </c>
      <c r="Q74" s="7" t="s">
        <v>34</v>
      </c>
      <c r="R74" s="8" t="str">
        <f>IFERROR(VLOOKUP(INDEX([4]Validation!$O$11:$R$14, MATCH($Q74,[4]Validation!$M$11:$M$14,0),MATCH($P74,[4]Validation!$O$9:$R$9,0)),[4]Validation!$F$10:$G$25,2,FALSE), "")</f>
        <v>Moderate</v>
      </c>
      <c r="S74" s="367" t="s">
        <v>1149</v>
      </c>
      <c r="T74" s="8" t="str">
        <f>IFERROR(VLOOKUP(INDEX([4]Validation!$O$20:$R$23, MATCH($R74,[4]Validation!$M$20:$M$23,0),MATCH(J74,[4]Validation!$O$18:$R$18,0)),v.IPCC.risk,2,FALSE), "")</f>
        <v>Low</v>
      </c>
      <c r="U74" s="8" t="str">
        <f>IFERROR(VLOOKUP(INDEX([4]Validation!$O$20:$R$23, MATCH($R74,[4]Validation!$M$20:$M$23,0),MATCH(K74,[4]Validation!$O$18:$R$18,0)),v.IPCC.risk,2,FALSE), "")</f>
        <v>Moderate</v>
      </c>
      <c r="V74" s="8" t="str">
        <f>IFERROR(VLOOKUP(INDEX([4]Validation!$O$20:$R$23, MATCH($R74,[4]Validation!$M$20:$M$23,0),MATCH(L74,[4]Validation!$O$18:$R$18,0)),v.IPCC.risk,2,FALSE), "")</f>
        <v>Moderate</v>
      </c>
      <c r="W74" s="8" t="str">
        <f>IFERROR(VLOOKUP(INDEX([4]Validation!$O$20:$R$23, MATCH($R74,[4]Validation!$M$20:$M$23,0),MATCH(M74,[4]Validation!$O$18:$R$18,0)),v.IPCC.risk,2,FALSE), "")</f>
        <v>Moderate</v>
      </c>
      <c r="X74" s="8" t="str">
        <f>IFERROR(VLOOKUP(INDEX([4]Validation!$O$20:$R$23, MATCH($R74,[4]Validation!$M$20:$M$23,0),MATCH(N74,[4]Validation!$O$18:$R$18,0)),v.IPCC.risk,2,FALSE), "")</f>
        <v>Moderate</v>
      </c>
      <c r="Y74" s="8" t="s">
        <v>35</v>
      </c>
      <c r="Z74" s="155" t="s">
        <v>858</v>
      </c>
      <c r="AA74" s="8" t="s">
        <v>65</v>
      </c>
      <c r="AB74" s="134"/>
      <c r="AC74" s="4"/>
    </row>
    <row r="75" spans="1:30" ht="99.95" customHeight="1" x14ac:dyDescent="0.25">
      <c r="A75" s="103" t="s">
        <v>1150</v>
      </c>
      <c r="B75" s="107" t="s">
        <v>88</v>
      </c>
      <c r="C75" s="105" t="s">
        <v>801</v>
      </c>
      <c r="D75" s="105" t="s">
        <v>90</v>
      </c>
      <c r="E75" s="105"/>
      <c r="F75" s="105" t="s">
        <v>31</v>
      </c>
      <c r="G75" s="104" t="s">
        <v>1151</v>
      </c>
      <c r="H75" s="106" t="s">
        <v>1152</v>
      </c>
      <c r="I75" s="106"/>
      <c r="J75" s="93" t="s">
        <v>34</v>
      </c>
      <c r="K75" s="93" t="s">
        <v>35</v>
      </c>
      <c r="L75" s="93" t="s">
        <v>35</v>
      </c>
      <c r="M75" s="93" t="s">
        <v>35</v>
      </c>
      <c r="N75" s="93" t="s">
        <v>35</v>
      </c>
      <c r="O75" s="363" t="s">
        <v>1153</v>
      </c>
      <c r="P75" s="5" t="s">
        <v>35</v>
      </c>
      <c r="Q75" s="7" t="s">
        <v>122</v>
      </c>
      <c r="R75" s="8" t="str">
        <f>IFERROR(VLOOKUP(INDEX([4]Validation!$O$11:$R$14, MATCH($Q75,[4]Validation!$M$11:$M$14,0),MATCH($P75,[4]Validation!$O$9:$R$9,0)),[4]Validation!$F$10:$G$25,2,FALSE), "")</f>
        <v>Moderate</v>
      </c>
      <c r="S75" s="367" t="s">
        <v>1154</v>
      </c>
      <c r="T75" s="8" t="str">
        <f>IFERROR(VLOOKUP(INDEX([4]Validation!$O$20:$R$23, MATCH($R75,[4]Validation!$M$20:$M$23,0),MATCH(J75,[4]Validation!$O$18:$R$18,0)),v.IPCC.risk,2,FALSE), "")</f>
        <v>Low</v>
      </c>
      <c r="U75" s="8" t="str">
        <f>IFERROR(VLOOKUP(INDEX([4]Validation!$O$20:$R$23, MATCH($R75,[4]Validation!$M$20:$M$23,0),MATCH(K75,[4]Validation!$O$18:$R$18,0)),v.IPCC.risk,2,FALSE), "")</f>
        <v>Moderate</v>
      </c>
      <c r="V75" s="8" t="str">
        <f>IFERROR(VLOOKUP(INDEX([4]Validation!$O$20:$R$23, MATCH($R75,[4]Validation!$M$20:$M$23,0),MATCH(L75,[4]Validation!$O$18:$R$18,0)),v.IPCC.risk,2,FALSE), "")</f>
        <v>Moderate</v>
      </c>
      <c r="W75" s="8" t="str">
        <f>IFERROR(VLOOKUP(INDEX([4]Validation!$O$20:$R$23, MATCH($R75,[4]Validation!$M$20:$M$23,0),MATCH(M75,[4]Validation!$O$18:$R$18,0)),v.IPCC.risk,2,FALSE), "")</f>
        <v>Moderate</v>
      </c>
      <c r="X75" s="8" t="str">
        <f>IFERROR(VLOOKUP(INDEX([4]Validation!$O$20:$R$23, MATCH($R75,[4]Validation!$M$20:$M$23,0),MATCH(N75,[4]Validation!$O$18:$R$18,0)),v.IPCC.risk,2,FALSE), "")</f>
        <v>Moderate</v>
      </c>
      <c r="Y75" s="8" t="s">
        <v>35</v>
      </c>
      <c r="Z75" s="155" t="s">
        <v>858</v>
      </c>
      <c r="AA75" s="8" t="s">
        <v>65</v>
      </c>
      <c r="AB75" s="134"/>
      <c r="AC75" s="4"/>
    </row>
    <row r="76" spans="1:30" ht="99.95" customHeight="1" x14ac:dyDescent="0.25">
      <c r="A76" s="103" t="s">
        <v>1204</v>
      </c>
      <c r="B76" s="340" t="s">
        <v>57</v>
      </c>
      <c r="C76" s="105" t="s">
        <v>718</v>
      </c>
      <c r="D76" s="105" t="s">
        <v>90</v>
      </c>
      <c r="E76" s="105"/>
      <c r="F76" s="105" t="s">
        <v>31</v>
      </c>
      <c r="G76" s="104" t="s">
        <v>1205</v>
      </c>
      <c r="H76" s="106" t="s">
        <v>1206</v>
      </c>
      <c r="I76" s="106"/>
      <c r="J76" s="93" t="s">
        <v>34</v>
      </c>
      <c r="K76" s="93" t="s">
        <v>34</v>
      </c>
      <c r="L76" s="93" t="s">
        <v>34</v>
      </c>
      <c r="M76" s="93" t="s">
        <v>35</v>
      </c>
      <c r="N76" s="93" t="s">
        <v>35</v>
      </c>
      <c r="O76" s="363" t="s">
        <v>1207</v>
      </c>
      <c r="P76" s="5" t="s">
        <v>35</v>
      </c>
      <c r="Q76" s="7" t="s">
        <v>122</v>
      </c>
      <c r="R76" s="8" t="str">
        <f>IFERROR(VLOOKUP(INDEX([4]Validation!$O$11:$R$14, MATCH($Q76,[4]Validation!$M$11:$M$14,0),MATCH($P76,[4]Validation!$O$9:$R$9,0)),[4]Validation!$F$10:$G$25,2,FALSE), "")</f>
        <v>Moderate</v>
      </c>
      <c r="S76" s="367" t="s">
        <v>755</v>
      </c>
      <c r="T76" s="8" t="str">
        <f>IFERROR(VLOOKUP(INDEX([4]Validation!$O$20:$R$23, MATCH($R76,[4]Validation!$M$20:$M$23,0),MATCH(J76,[4]Validation!$O$18:$R$18,0)),v.IPCC.risk,2,FALSE), "")</f>
        <v>Low</v>
      </c>
      <c r="U76" s="8" t="str">
        <f>IFERROR(VLOOKUP(INDEX([4]Validation!$O$20:$R$23, MATCH($R76,[4]Validation!$M$20:$M$23,0),MATCH(K76,[4]Validation!$O$18:$R$18,0)),v.IPCC.risk,2,FALSE), "")</f>
        <v>Low</v>
      </c>
      <c r="V76" s="8" t="str">
        <f>IFERROR(VLOOKUP(INDEX([4]Validation!$O$20:$R$23, MATCH($R76,[4]Validation!$M$20:$M$23,0),MATCH(L76,[4]Validation!$O$18:$R$18,0)),v.IPCC.risk,2,FALSE), "")</f>
        <v>Low</v>
      </c>
      <c r="W76" s="8" t="str">
        <f>IFERROR(VLOOKUP(INDEX([4]Validation!$O$20:$R$23, MATCH($R76,[4]Validation!$M$20:$M$23,0),MATCH(M76,[4]Validation!$O$18:$R$18,0)),v.IPCC.risk,2,FALSE), "")</f>
        <v>Moderate</v>
      </c>
      <c r="X76" s="8" t="str">
        <f>IFERROR(VLOOKUP(INDEX([4]Validation!$O$20:$R$23, MATCH($R76,[4]Validation!$M$20:$M$23,0),MATCH(N76,[4]Validation!$O$18:$R$18,0)),v.IPCC.risk,2,FALSE), "")</f>
        <v>Moderate</v>
      </c>
      <c r="Y76" s="8" t="s">
        <v>35</v>
      </c>
      <c r="Z76" s="155" t="s">
        <v>858</v>
      </c>
      <c r="AA76" s="8" t="s">
        <v>65</v>
      </c>
      <c r="AB76" s="134"/>
      <c r="AC76" s="4"/>
    </row>
    <row r="77" spans="1:30" ht="99.95" customHeight="1" x14ac:dyDescent="0.25">
      <c r="A77" s="103" t="s">
        <v>1208</v>
      </c>
      <c r="B77" s="340" t="s">
        <v>57</v>
      </c>
      <c r="C77" s="105" t="s">
        <v>483</v>
      </c>
      <c r="D77" s="105" t="s">
        <v>90</v>
      </c>
      <c r="E77" s="105"/>
      <c r="F77" s="105" t="s">
        <v>31</v>
      </c>
      <c r="G77" s="104" t="s">
        <v>1209</v>
      </c>
      <c r="H77" s="106" t="s">
        <v>1210</v>
      </c>
      <c r="I77" s="106"/>
      <c r="J77" s="93" t="s">
        <v>34</v>
      </c>
      <c r="K77" s="93" t="s">
        <v>34</v>
      </c>
      <c r="L77" s="93" t="s">
        <v>34</v>
      </c>
      <c r="M77" s="93" t="s">
        <v>35</v>
      </c>
      <c r="N77" s="93" t="s">
        <v>35</v>
      </c>
      <c r="O77" s="363" t="s">
        <v>1211</v>
      </c>
      <c r="P77" s="5" t="s">
        <v>35</v>
      </c>
      <c r="Q77" s="7" t="s">
        <v>34</v>
      </c>
      <c r="R77" s="8" t="str">
        <f>IFERROR(VLOOKUP(INDEX([4]Validation!$O$11:$R$14, MATCH($Q77,[4]Validation!$M$11:$M$14,0),MATCH($P77,[4]Validation!$O$9:$R$9,0)),[4]Validation!$F$10:$G$25,2,FALSE), "")</f>
        <v>Moderate</v>
      </c>
      <c r="S77" s="367" t="s">
        <v>1212</v>
      </c>
      <c r="T77" s="8" t="str">
        <f>IFERROR(VLOOKUP(INDEX([4]Validation!$O$20:$R$23, MATCH($R77,[4]Validation!$M$20:$M$23,0),MATCH(J77,[4]Validation!$O$18:$R$18,0)),v.IPCC.risk,2,FALSE), "")</f>
        <v>Low</v>
      </c>
      <c r="U77" s="8" t="str">
        <f>IFERROR(VLOOKUP(INDEX([4]Validation!$O$20:$R$23, MATCH($R77,[4]Validation!$M$20:$M$23,0),MATCH(K77,[4]Validation!$O$18:$R$18,0)),v.IPCC.risk,2,FALSE), "")</f>
        <v>Low</v>
      </c>
      <c r="V77" s="8" t="str">
        <f>IFERROR(VLOOKUP(INDEX([4]Validation!$O$20:$R$23, MATCH($R77,[4]Validation!$M$20:$M$23,0),MATCH(L77,[4]Validation!$O$18:$R$18,0)),v.IPCC.risk,2,FALSE), "")</f>
        <v>Low</v>
      </c>
      <c r="W77" s="8" t="str">
        <f>IFERROR(VLOOKUP(INDEX([4]Validation!$O$20:$R$23, MATCH($R77,[4]Validation!$M$20:$M$23,0),MATCH(M77,[4]Validation!$O$18:$R$18,0)),v.IPCC.risk,2,FALSE), "")</f>
        <v>Moderate</v>
      </c>
      <c r="X77" s="8" t="str">
        <f>IFERROR(VLOOKUP(INDEX([4]Validation!$O$20:$R$23, MATCH($R77,[4]Validation!$M$20:$M$23,0),MATCH(N77,[4]Validation!$O$18:$R$18,0)),v.IPCC.risk,2,FALSE), "")</f>
        <v>Moderate</v>
      </c>
      <c r="Y77" s="8" t="s">
        <v>35</v>
      </c>
      <c r="Z77" s="155" t="s">
        <v>2121</v>
      </c>
      <c r="AA77" s="8" t="s">
        <v>65</v>
      </c>
      <c r="AB77" s="134"/>
      <c r="AC77" s="4"/>
    </row>
    <row r="78" spans="1:30" ht="99.95" customHeight="1" x14ac:dyDescent="0.25">
      <c r="A78" s="103" t="s">
        <v>1186</v>
      </c>
      <c r="B78" s="340" t="s">
        <v>57</v>
      </c>
      <c r="C78" s="105" t="s">
        <v>779</v>
      </c>
      <c r="D78" s="105" t="s">
        <v>90</v>
      </c>
      <c r="E78" s="105"/>
      <c r="F78" s="105" t="s">
        <v>31</v>
      </c>
      <c r="G78" s="104" t="s">
        <v>1187</v>
      </c>
      <c r="H78" s="106" t="s">
        <v>1188</v>
      </c>
      <c r="I78" s="106"/>
      <c r="J78" s="93" t="s">
        <v>34</v>
      </c>
      <c r="K78" s="93" t="s">
        <v>34</v>
      </c>
      <c r="L78" s="93" t="s">
        <v>34</v>
      </c>
      <c r="M78" s="93" t="s">
        <v>35</v>
      </c>
      <c r="N78" s="93" t="s">
        <v>35</v>
      </c>
      <c r="O78" s="363" t="s">
        <v>1189</v>
      </c>
      <c r="P78" s="5" t="s">
        <v>35</v>
      </c>
      <c r="Q78" s="7" t="s">
        <v>122</v>
      </c>
      <c r="R78" s="8" t="str">
        <f>IFERROR(VLOOKUP(INDEX([4]Validation!$O$11:$R$14, MATCH($Q78,[4]Validation!$M$11:$M$14,0),MATCH($P78,[4]Validation!$O$9:$R$9,0)),[4]Validation!$F$10:$G$25,2,FALSE), "")</f>
        <v>Moderate</v>
      </c>
      <c r="S78" s="367" t="s">
        <v>1190</v>
      </c>
      <c r="T78" s="8" t="str">
        <f>IFERROR(VLOOKUP(INDEX([4]Validation!$O$20:$R$23, MATCH($R78,[4]Validation!$M$20:$M$23,0),MATCH(J78,[4]Validation!$O$18:$R$18,0)),v.IPCC.risk,2,FALSE), "")</f>
        <v>Low</v>
      </c>
      <c r="U78" s="8" t="str">
        <f>IFERROR(VLOOKUP(INDEX([4]Validation!$O$20:$R$23, MATCH($R78,[4]Validation!$M$20:$M$23,0),MATCH(K78,[4]Validation!$O$18:$R$18,0)),v.IPCC.risk,2,FALSE), "")</f>
        <v>Low</v>
      </c>
      <c r="V78" s="8" t="str">
        <f>IFERROR(VLOOKUP(INDEX([4]Validation!$O$20:$R$23, MATCH($R78,[4]Validation!$M$20:$M$23,0),MATCH(L78,[4]Validation!$O$18:$R$18,0)),v.IPCC.risk,2,FALSE), "")</f>
        <v>Low</v>
      </c>
      <c r="W78" s="8" t="str">
        <f>IFERROR(VLOOKUP(INDEX([4]Validation!$O$20:$R$23, MATCH($R78,[4]Validation!$M$20:$M$23,0),MATCH(M78,[4]Validation!$O$18:$R$18,0)),v.IPCC.risk,2,FALSE), "")</f>
        <v>Moderate</v>
      </c>
      <c r="X78" s="8" t="str">
        <f>IFERROR(VLOOKUP(INDEX([4]Validation!$O$20:$R$23, MATCH($R78,[4]Validation!$M$20:$M$23,0),MATCH(N78,[4]Validation!$O$18:$R$18,0)),v.IPCC.risk,2,FALSE), "")</f>
        <v>Moderate</v>
      </c>
      <c r="Y78" s="8" t="s">
        <v>35</v>
      </c>
      <c r="Z78" s="155" t="s">
        <v>789</v>
      </c>
      <c r="AA78" s="8" t="s">
        <v>65</v>
      </c>
      <c r="AB78" s="134"/>
      <c r="AC78" s="4"/>
    </row>
    <row r="79" spans="1:30" ht="99.95" customHeight="1" x14ac:dyDescent="0.25">
      <c r="A79" s="103" t="s">
        <v>1191</v>
      </c>
      <c r="B79" s="107" t="s">
        <v>88</v>
      </c>
      <c r="C79" s="105" t="s">
        <v>779</v>
      </c>
      <c r="D79" s="105" t="s">
        <v>90</v>
      </c>
      <c r="E79" s="105"/>
      <c r="F79" s="105" t="s">
        <v>31</v>
      </c>
      <c r="G79" s="104" t="s">
        <v>1192</v>
      </c>
      <c r="H79" s="343" t="s">
        <v>1193</v>
      </c>
      <c r="I79" s="347"/>
      <c r="J79" s="93" t="s">
        <v>34</v>
      </c>
      <c r="K79" s="93" t="s">
        <v>34</v>
      </c>
      <c r="L79" s="93" t="s">
        <v>34</v>
      </c>
      <c r="M79" s="93" t="s">
        <v>35</v>
      </c>
      <c r="N79" s="93" t="s">
        <v>35</v>
      </c>
      <c r="O79" s="363" t="s">
        <v>1194</v>
      </c>
      <c r="P79" s="5" t="s">
        <v>36</v>
      </c>
      <c r="Q79" s="7" t="s">
        <v>122</v>
      </c>
      <c r="R79" s="8" t="str">
        <f>IFERROR(VLOOKUP(INDEX([4]Validation!$O$11:$R$14, MATCH($Q79,[4]Validation!$M$11:$M$14,0),MATCH($P79,[4]Validation!$O$9:$R$9,0)),[4]Validation!$F$10:$G$25,2,FALSE), "")</f>
        <v>High</v>
      </c>
      <c r="S79" s="367" t="s">
        <v>1195</v>
      </c>
      <c r="T79" s="8" t="str">
        <f>IFERROR(VLOOKUP(INDEX([4]Validation!$O$20:$R$23, MATCH($R79,[4]Validation!$M$20:$M$23,0),MATCH(J79,[4]Validation!$O$18:$R$18,0)),v.IPCC.risk,2,FALSE), "")</f>
        <v>Low</v>
      </c>
      <c r="U79" s="8" t="str">
        <f>IFERROR(VLOOKUP(INDEX([4]Validation!$O$20:$R$23, MATCH($R79,[4]Validation!$M$20:$M$23,0),MATCH(K79,[4]Validation!$O$18:$R$18,0)),v.IPCC.risk,2,FALSE), "")</f>
        <v>Low</v>
      </c>
      <c r="V79" s="8" t="str">
        <f>IFERROR(VLOOKUP(INDEX([4]Validation!$O$20:$R$23, MATCH($R79,[4]Validation!$M$20:$M$23,0),MATCH(L79,[4]Validation!$O$18:$R$18,0)),v.IPCC.risk,2,FALSE), "")</f>
        <v>Low</v>
      </c>
      <c r="W79" s="8" t="str">
        <f>IFERROR(VLOOKUP(INDEX([4]Validation!$O$20:$R$23, MATCH($R79,[4]Validation!$M$20:$M$23,0),MATCH(M79,[4]Validation!$O$18:$R$18,0)),v.IPCC.risk,2,FALSE), "")</f>
        <v>Moderate</v>
      </c>
      <c r="X79" s="8" t="str">
        <f>IFERROR(VLOOKUP(INDEX([4]Validation!$O$20:$R$23, MATCH($R79,[4]Validation!$M$20:$M$23,0),MATCH(N79,[4]Validation!$O$18:$R$18,0)),v.IPCC.risk,2,FALSE), "")</f>
        <v>Moderate</v>
      </c>
      <c r="Y79" s="8" t="s">
        <v>35</v>
      </c>
      <c r="Z79" s="155" t="s">
        <v>789</v>
      </c>
      <c r="AA79" s="8" t="s">
        <v>65</v>
      </c>
      <c r="AB79" s="134"/>
      <c r="AC79" s="4"/>
    </row>
    <row r="80" spans="1:30" ht="99.95" customHeight="1" x14ac:dyDescent="0.25">
      <c r="A80" s="103" t="s">
        <v>1264</v>
      </c>
      <c r="B80" s="107" t="s">
        <v>88</v>
      </c>
      <c r="C80" s="105" t="s">
        <v>732</v>
      </c>
      <c r="D80" s="105" t="s">
        <v>90</v>
      </c>
      <c r="E80" s="105"/>
      <c r="F80" s="105" t="s">
        <v>31</v>
      </c>
      <c r="G80" s="104" t="s">
        <v>1265</v>
      </c>
      <c r="H80" s="106" t="s">
        <v>1266</v>
      </c>
      <c r="I80" s="347"/>
      <c r="J80" s="93" t="s">
        <v>34</v>
      </c>
      <c r="K80" s="93" t="s">
        <v>35</v>
      </c>
      <c r="L80" s="93" t="s">
        <v>35</v>
      </c>
      <c r="M80" s="93" t="s">
        <v>35</v>
      </c>
      <c r="N80" s="93" t="s">
        <v>35</v>
      </c>
      <c r="O80" s="363" t="s">
        <v>1267</v>
      </c>
      <c r="P80" s="5" t="s">
        <v>35</v>
      </c>
      <c r="Q80" s="7" t="s">
        <v>122</v>
      </c>
      <c r="R80" s="8" t="str">
        <f>IFERROR(VLOOKUP(INDEX([4]Validation!$O$11:$R$14, MATCH($Q80,[4]Validation!$M$11:$M$14,0),MATCH($P80,[4]Validation!$O$9:$R$9,0)),[4]Validation!$F$10:$G$25,2,FALSE), "")</f>
        <v>Moderate</v>
      </c>
      <c r="S80" s="367" t="s">
        <v>1268</v>
      </c>
      <c r="T80" s="8" t="str">
        <f>IFERROR(VLOOKUP(INDEX([4]Validation!$O$20:$R$23, MATCH($R80,[4]Validation!$M$20:$M$23,0),MATCH(J80,[4]Validation!$O$18:$R$18,0)),v.IPCC.risk,2,FALSE), "")</f>
        <v>Low</v>
      </c>
      <c r="U80" s="8" t="str">
        <f>IFERROR(VLOOKUP(INDEX([4]Validation!$O$20:$R$23, MATCH($R80,[4]Validation!$M$20:$M$23,0),MATCH(K80,[4]Validation!$O$18:$R$18,0)),v.IPCC.risk,2,FALSE), "")</f>
        <v>Moderate</v>
      </c>
      <c r="V80" s="8" t="str">
        <f>IFERROR(VLOOKUP(INDEX([4]Validation!$O$20:$R$23, MATCH($R80,[4]Validation!$M$20:$M$23,0),MATCH(L80,[4]Validation!$O$18:$R$18,0)),v.IPCC.risk,2,FALSE), "")</f>
        <v>Moderate</v>
      </c>
      <c r="W80" s="8" t="str">
        <f>IFERROR(VLOOKUP(INDEX([4]Validation!$O$20:$R$23, MATCH($R80,[4]Validation!$M$20:$M$23,0),MATCH(M80,[4]Validation!$O$18:$R$18,0)),v.IPCC.risk,2,FALSE), "")</f>
        <v>Moderate</v>
      </c>
      <c r="X80" s="8" t="str">
        <f>IFERROR(VLOOKUP(INDEX([4]Validation!$O$20:$R$23, MATCH($R80,[4]Validation!$M$20:$M$23,0),MATCH(N80,[4]Validation!$O$18:$R$18,0)),v.IPCC.risk,2,FALSE), "")</f>
        <v>Moderate</v>
      </c>
      <c r="Y80" s="8" t="s">
        <v>479</v>
      </c>
      <c r="Z80" s="155" t="s">
        <v>1269</v>
      </c>
      <c r="AA80" s="8" t="s">
        <v>65</v>
      </c>
      <c r="AB80" s="134"/>
      <c r="AC80" s="4"/>
    </row>
    <row r="81" spans="1:30" ht="99.95" customHeight="1" x14ac:dyDescent="0.25">
      <c r="A81" s="103" t="s">
        <v>1270</v>
      </c>
      <c r="B81" s="107" t="s">
        <v>340</v>
      </c>
      <c r="C81" s="105" t="s">
        <v>483</v>
      </c>
      <c r="D81" s="105" t="s">
        <v>90</v>
      </c>
      <c r="E81" s="105"/>
      <c r="F81" s="105" t="s">
        <v>31</v>
      </c>
      <c r="G81" s="104" t="s">
        <v>1271</v>
      </c>
      <c r="H81" s="106" t="s">
        <v>1272</v>
      </c>
      <c r="I81" s="106" t="s">
        <v>1273</v>
      </c>
      <c r="J81" s="93" t="s">
        <v>34</v>
      </c>
      <c r="K81" s="93" t="s">
        <v>35</v>
      </c>
      <c r="L81" s="93" t="s">
        <v>35</v>
      </c>
      <c r="M81" s="93" t="s">
        <v>35</v>
      </c>
      <c r="N81" s="93" t="s">
        <v>35</v>
      </c>
      <c r="O81" s="363" t="s">
        <v>1274</v>
      </c>
      <c r="P81" s="5" t="s">
        <v>35</v>
      </c>
      <c r="Q81" s="7" t="s">
        <v>34</v>
      </c>
      <c r="R81" s="8" t="str">
        <f>IFERROR(VLOOKUP(INDEX([4]Validation!$O$11:$R$14, MATCH($Q81,[4]Validation!$M$11:$M$14,0),MATCH($P81,[4]Validation!$O$9:$R$9,0)),[4]Validation!$F$10:$G$25,2,FALSE), "")</f>
        <v>Moderate</v>
      </c>
      <c r="S81" s="367" t="s">
        <v>1275</v>
      </c>
      <c r="T81" s="8" t="str">
        <f>IFERROR(VLOOKUP(INDEX([4]Validation!$O$20:$R$23, MATCH($R81,[4]Validation!$M$20:$M$23,0),MATCH(J81,[4]Validation!$O$18:$R$18,0)),v.IPCC.risk,2,FALSE), "")</f>
        <v>Low</v>
      </c>
      <c r="U81" s="8" t="str">
        <f>IFERROR(VLOOKUP(INDEX([4]Validation!$O$20:$R$23, MATCH($R81,[4]Validation!$M$20:$M$23,0),MATCH(K81,[4]Validation!$O$18:$R$18,0)),v.IPCC.risk,2,FALSE), "")</f>
        <v>Moderate</v>
      </c>
      <c r="V81" s="8" t="str">
        <f>IFERROR(VLOOKUP(INDEX([4]Validation!$O$20:$R$23, MATCH($R81,[4]Validation!$M$20:$M$23,0),MATCH(L81,[4]Validation!$O$18:$R$18,0)),v.IPCC.risk,2,FALSE), "")</f>
        <v>Moderate</v>
      </c>
      <c r="W81" s="8" t="str">
        <f>IFERROR(VLOOKUP(INDEX([4]Validation!$O$20:$R$23, MATCH($R81,[4]Validation!$M$20:$M$23,0),MATCH(M81,[4]Validation!$O$18:$R$18,0)),v.IPCC.risk,2,FALSE), "")</f>
        <v>Moderate</v>
      </c>
      <c r="X81" s="8" t="str">
        <f>IFERROR(VLOOKUP(INDEX([4]Validation!$O$20:$R$23, MATCH($R81,[4]Validation!$M$20:$M$23,0),MATCH(N81,[4]Validation!$O$18:$R$18,0)),v.IPCC.risk,2,FALSE), "")</f>
        <v>Moderate</v>
      </c>
      <c r="Y81" s="8" t="s">
        <v>479</v>
      </c>
      <c r="Z81" s="155" t="s">
        <v>1276</v>
      </c>
      <c r="AA81" s="8" t="s">
        <v>65</v>
      </c>
      <c r="AB81" s="134" t="s">
        <v>2317</v>
      </c>
      <c r="AC81" s="4"/>
    </row>
    <row r="82" spans="1:30" ht="99.95" customHeight="1" x14ac:dyDescent="0.25">
      <c r="A82" s="103" t="s">
        <v>1242</v>
      </c>
      <c r="B82" s="107" t="s">
        <v>150</v>
      </c>
      <c r="C82" s="105" t="s">
        <v>550</v>
      </c>
      <c r="D82" s="105" t="s">
        <v>90</v>
      </c>
      <c r="E82" s="105"/>
      <c r="F82" s="105" t="s">
        <v>31</v>
      </c>
      <c r="G82" s="104" t="s">
        <v>1243</v>
      </c>
      <c r="H82" s="343" t="s">
        <v>1243</v>
      </c>
      <c r="I82" s="106"/>
      <c r="J82" s="93" t="s">
        <v>34</v>
      </c>
      <c r="K82" s="93" t="s">
        <v>35</v>
      </c>
      <c r="L82" s="93" t="s">
        <v>35</v>
      </c>
      <c r="M82" s="93" t="s">
        <v>35</v>
      </c>
      <c r="N82" s="93" t="s">
        <v>35</v>
      </c>
      <c r="O82" s="363" t="s">
        <v>1244</v>
      </c>
      <c r="P82" s="5" t="s">
        <v>36</v>
      </c>
      <c r="Q82" s="7" t="s">
        <v>34</v>
      </c>
      <c r="R82" s="8" t="str">
        <f>IFERROR(VLOOKUP(INDEX([4]Validation!$O$11:$R$14, MATCH($Q82,[4]Validation!$M$11:$M$14,0),MATCH($P82,[4]Validation!$O$9:$R$9,0)),[4]Validation!$F$10:$G$25,2,FALSE), "")</f>
        <v>High</v>
      </c>
      <c r="S82" s="367" t="s">
        <v>1245</v>
      </c>
      <c r="T82" s="8" t="str">
        <f>IFERROR(VLOOKUP(INDEX([4]Validation!$O$20:$R$23, MATCH($R82,[4]Validation!$M$20:$M$23,0),MATCH(J82,[4]Validation!$O$18:$R$18,0)),v.IPCC.risk,2,FALSE), "")</f>
        <v>Low</v>
      </c>
      <c r="U82" s="8" t="str">
        <f>IFERROR(VLOOKUP(INDEX([4]Validation!$O$20:$R$23, MATCH($R82,[4]Validation!$M$20:$M$23,0),MATCH(K82,[4]Validation!$O$18:$R$18,0)),v.IPCC.risk,2,FALSE), "")</f>
        <v>Moderate</v>
      </c>
      <c r="V82" s="8" t="str">
        <f>IFERROR(VLOOKUP(INDEX([4]Validation!$O$20:$R$23, MATCH($R82,[4]Validation!$M$20:$M$23,0),MATCH(L82,[4]Validation!$O$18:$R$18,0)),v.IPCC.risk,2,FALSE), "")</f>
        <v>Moderate</v>
      </c>
      <c r="W82" s="8" t="str">
        <f>IFERROR(VLOOKUP(INDEX([4]Validation!$O$20:$R$23, MATCH($R82,[4]Validation!$M$20:$M$23,0),MATCH(M82,[4]Validation!$O$18:$R$18,0)),v.IPCC.risk,2,FALSE), "")</f>
        <v>Moderate</v>
      </c>
      <c r="X82" s="8" t="str">
        <f>IFERROR(VLOOKUP(INDEX([4]Validation!$O$20:$R$23, MATCH($R82,[4]Validation!$M$20:$M$23,0),MATCH(N82,[4]Validation!$O$18:$R$18,0)),v.IPCC.risk,2,FALSE), "")</f>
        <v>Moderate</v>
      </c>
      <c r="Y82" s="8" t="s">
        <v>479</v>
      </c>
      <c r="Z82" s="155" t="s">
        <v>926</v>
      </c>
      <c r="AA82" s="8" t="s">
        <v>65</v>
      </c>
      <c r="AB82" s="134" t="s">
        <v>2317</v>
      </c>
      <c r="AC82" s="4"/>
    </row>
    <row r="83" spans="1:30" ht="99.95" customHeight="1" x14ac:dyDescent="0.25">
      <c r="A83" s="103" t="s">
        <v>1252</v>
      </c>
      <c r="B83" s="107" t="s">
        <v>150</v>
      </c>
      <c r="C83" s="105" t="s">
        <v>693</v>
      </c>
      <c r="D83" s="105" t="s">
        <v>90</v>
      </c>
      <c r="E83" s="105"/>
      <c r="F83" s="105" t="s">
        <v>31</v>
      </c>
      <c r="G83" s="104" t="s">
        <v>1253</v>
      </c>
      <c r="H83" s="106" t="s">
        <v>1254</v>
      </c>
      <c r="I83" s="106"/>
      <c r="J83" s="93" t="s">
        <v>34</v>
      </c>
      <c r="K83" s="93" t="s">
        <v>35</v>
      </c>
      <c r="L83" s="93" t="s">
        <v>35</v>
      </c>
      <c r="M83" s="93" t="s">
        <v>35</v>
      </c>
      <c r="N83" s="93" t="s">
        <v>35</v>
      </c>
      <c r="O83" s="363" t="s">
        <v>1255</v>
      </c>
      <c r="P83" s="5" t="s">
        <v>35</v>
      </c>
      <c r="Q83" s="7" t="s">
        <v>122</v>
      </c>
      <c r="R83" s="8" t="str">
        <f>IFERROR(VLOOKUP(INDEX([4]Validation!$O$11:$R$14, MATCH($Q83,[4]Validation!$M$11:$M$14,0),MATCH($P83,[4]Validation!$O$9:$R$9,0)),[4]Validation!$F$10:$G$25,2,FALSE), "")</f>
        <v>Moderate</v>
      </c>
      <c r="S83" s="367" t="s">
        <v>1256</v>
      </c>
      <c r="T83" s="8" t="str">
        <f>IFERROR(VLOOKUP(INDEX([4]Validation!$O$20:$R$23, MATCH($R83,[4]Validation!$M$20:$M$23,0),MATCH(J83,[4]Validation!$O$18:$R$18,0)),v.IPCC.risk,2,FALSE), "")</f>
        <v>Low</v>
      </c>
      <c r="U83" s="8" t="str">
        <f>IFERROR(VLOOKUP(INDEX([4]Validation!$O$20:$R$23, MATCH($R83,[4]Validation!$M$20:$M$23,0),MATCH(K83,[4]Validation!$O$18:$R$18,0)),v.IPCC.risk,2,FALSE), "")</f>
        <v>Moderate</v>
      </c>
      <c r="V83" s="8" t="str">
        <f>IFERROR(VLOOKUP(INDEX([4]Validation!$O$20:$R$23, MATCH($R83,[4]Validation!$M$20:$M$23,0),MATCH(L83,[4]Validation!$O$18:$R$18,0)),v.IPCC.risk,2,FALSE), "")</f>
        <v>Moderate</v>
      </c>
      <c r="W83" s="8" t="str">
        <f>IFERROR(VLOOKUP(INDEX([4]Validation!$O$20:$R$23, MATCH($R83,[4]Validation!$M$20:$M$23,0),MATCH(M83,[4]Validation!$O$18:$R$18,0)),v.IPCC.risk,2,FALSE), "")</f>
        <v>Moderate</v>
      </c>
      <c r="X83" s="8" t="str">
        <f>IFERROR(VLOOKUP(INDEX([4]Validation!$O$20:$R$23, MATCH($R83,[4]Validation!$M$20:$M$23,0),MATCH(N83,[4]Validation!$O$18:$R$18,0)),v.IPCC.risk,2,FALSE), "")</f>
        <v>Moderate</v>
      </c>
      <c r="Y83" s="8" t="s">
        <v>479</v>
      </c>
      <c r="Z83" s="155" t="s">
        <v>926</v>
      </c>
      <c r="AA83" s="8" t="s">
        <v>65</v>
      </c>
      <c r="AB83" s="134" t="s">
        <v>2317</v>
      </c>
      <c r="AC83" s="344"/>
      <c r="AD83" s="345"/>
    </row>
    <row r="84" spans="1:30" ht="99.95" customHeight="1" x14ac:dyDescent="0.25">
      <c r="A84" s="103" t="s">
        <v>1257</v>
      </c>
      <c r="B84" s="107" t="s">
        <v>340</v>
      </c>
      <c r="C84" s="105" t="s">
        <v>693</v>
      </c>
      <c r="D84" s="105" t="s">
        <v>90</v>
      </c>
      <c r="E84" s="105"/>
      <c r="F84" s="105" t="s">
        <v>31</v>
      </c>
      <c r="G84" s="104" t="s">
        <v>1258</v>
      </c>
      <c r="H84" s="106" t="s">
        <v>1259</v>
      </c>
      <c r="I84" s="106" t="s">
        <v>1260</v>
      </c>
      <c r="J84" s="93" t="s">
        <v>34</v>
      </c>
      <c r="K84" s="93" t="s">
        <v>35</v>
      </c>
      <c r="L84" s="93" t="s">
        <v>35</v>
      </c>
      <c r="M84" s="93" t="s">
        <v>35</v>
      </c>
      <c r="N84" s="93" t="s">
        <v>35</v>
      </c>
      <c r="O84" s="363" t="s">
        <v>1261</v>
      </c>
      <c r="P84" s="5" t="s">
        <v>35</v>
      </c>
      <c r="Q84" s="7" t="s">
        <v>122</v>
      </c>
      <c r="R84" s="8" t="str">
        <f>IFERROR(VLOOKUP(INDEX([4]Validation!$O$11:$R$14, MATCH($Q84,[4]Validation!$M$11:$M$14,0),MATCH($P84,[4]Validation!$O$9:$R$9,0)),[4]Validation!$F$10:$G$25,2,FALSE), "")</f>
        <v>Moderate</v>
      </c>
      <c r="S84" s="367" t="s">
        <v>1262</v>
      </c>
      <c r="T84" s="8" t="str">
        <f>IFERROR(VLOOKUP(INDEX([4]Validation!$O$20:$R$23, MATCH($R84,[4]Validation!$M$20:$M$23,0),MATCH(J84,[4]Validation!$O$18:$R$18,0)),v.IPCC.risk,2,FALSE), "")</f>
        <v>Low</v>
      </c>
      <c r="U84" s="8" t="str">
        <f>IFERROR(VLOOKUP(INDEX([4]Validation!$O$20:$R$23, MATCH($R84,[4]Validation!$M$20:$M$23,0),MATCH(K84,[4]Validation!$O$18:$R$18,0)),v.IPCC.risk,2,FALSE), "")</f>
        <v>Moderate</v>
      </c>
      <c r="V84" s="8" t="str">
        <f>IFERROR(VLOOKUP(INDEX([4]Validation!$O$20:$R$23, MATCH($R84,[4]Validation!$M$20:$M$23,0),MATCH(L84,[4]Validation!$O$18:$R$18,0)),v.IPCC.risk,2,FALSE), "")</f>
        <v>Moderate</v>
      </c>
      <c r="W84" s="8" t="str">
        <f>IFERROR(VLOOKUP(INDEX([4]Validation!$O$20:$R$23, MATCH($R84,[4]Validation!$M$20:$M$23,0),MATCH(M84,[4]Validation!$O$18:$R$18,0)),v.IPCC.risk,2,FALSE), "")</f>
        <v>Moderate</v>
      </c>
      <c r="X84" s="8" t="str">
        <f>IFERROR(VLOOKUP(INDEX([4]Validation!$O$20:$R$23, MATCH($R84,[4]Validation!$M$20:$M$23,0),MATCH(N84,[4]Validation!$O$18:$R$18,0)),v.IPCC.risk,2,FALSE), "")</f>
        <v>Moderate</v>
      </c>
      <c r="Y84" s="8" t="s">
        <v>479</v>
      </c>
      <c r="Z84" s="155" t="s">
        <v>1263</v>
      </c>
      <c r="AA84" s="8" t="s">
        <v>65</v>
      </c>
      <c r="AB84" s="134"/>
      <c r="AC84" s="4"/>
    </row>
    <row r="85" spans="1:30" ht="99.95" customHeight="1" x14ac:dyDescent="0.25">
      <c r="A85" s="103" t="s">
        <v>1246</v>
      </c>
      <c r="B85" s="107" t="s">
        <v>647</v>
      </c>
      <c r="C85" s="105" t="s">
        <v>693</v>
      </c>
      <c r="D85" s="105" t="s">
        <v>90</v>
      </c>
      <c r="E85" s="105"/>
      <c r="F85" s="105" t="s">
        <v>31</v>
      </c>
      <c r="G85" s="104" t="s">
        <v>1247</v>
      </c>
      <c r="H85" s="106" t="s">
        <v>1248</v>
      </c>
      <c r="I85" s="106" t="s">
        <v>1249</v>
      </c>
      <c r="J85" s="93" t="s">
        <v>34</v>
      </c>
      <c r="K85" s="93" t="s">
        <v>35</v>
      </c>
      <c r="L85" s="93" t="s">
        <v>35</v>
      </c>
      <c r="M85" s="93" t="s">
        <v>35</v>
      </c>
      <c r="N85" s="93" t="s">
        <v>35</v>
      </c>
      <c r="O85" s="363" t="s">
        <v>1250</v>
      </c>
      <c r="P85" s="5" t="s">
        <v>35</v>
      </c>
      <c r="Q85" s="7" t="s">
        <v>34</v>
      </c>
      <c r="R85" s="8" t="str">
        <f>IFERROR(VLOOKUP(INDEX([4]Validation!$O$11:$R$14, MATCH($Q85,[4]Validation!$M$11:$M$14,0),MATCH($P85,[4]Validation!$O$9:$R$9,0)),[4]Validation!$F$10:$G$25,2,FALSE), "")</f>
        <v>Moderate</v>
      </c>
      <c r="S85" s="367" t="s">
        <v>1251</v>
      </c>
      <c r="T85" s="8" t="str">
        <f>IFERROR(VLOOKUP(INDEX([4]Validation!$O$20:$R$23, MATCH($R85,[4]Validation!$M$20:$M$23,0),MATCH(J85,[4]Validation!$O$18:$R$18,0)),v.IPCC.risk,2,FALSE), "")</f>
        <v>Low</v>
      </c>
      <c r="U85" s="8" t="str">
        <f>IFERROR(VLOOKUP(INDEX([4]Validation!$O$20:$R$23, MATCH($R85,[4]Validation!$M$20:$M$23,0),MATCH(K85,[4]Validation!$O$18:$R$18,0)),v.IPCC.risk,2,FALSE), "")</f>
        <v>Moderate</v>
      </c>
      <c r="V85" s="8" t="str">
        <f>IFERROR(VLOOKUP(INDEX([4]Validation!$O$20:$R$23, MATCH($R85,[4]Validation!$M$20:$M$23,0),MATCH(L85,[4]Validation!$O$18:$R$18,0)),v.IPCC.risk,2,FALSE), "")</f>
        <v>Moderate</v>
      </c>
      <c r="W85" s="8" t="str">
        <f>IFERROR(VLOOKUP(INDEX([4]Validation!$O$20:$R$23, MATCH($R85,[4]Validation!$M$20:$M$23,0),MATCH(M85,[4]Validation!$O$18:$R$18,0)),v.IPCC.risk,2,FALSE), "")</f>
        <v>Moderate</v>
      </c>
      <c r="X85" s="8" t="str">
        <f>IFERROR(VLOOKUP(INDEX([4]Validation!$O$20:$R$23, MATCH($R85,[4]Validation!$M$20:$M$23,0),MATCH(N85,[4]Validation!$O$18:$R$18,0)),v.IPCC.risk,2,FALSE), "")</f>
        <v>Moderate</v>
      </c>
      <c r="Y85" s="8" t="s">
        <v>479</v>
      </c>
      <c r="Z85" s="155" t="s">
        <v>926</v>
      </c>
      <c r="AA85" s="8" t="s">
        <v>65</v>
      </c>
      <c r="AB85" s="134"/>
      <c r="AC85" s="4"/>
    </row>
    <row r="86" spans="1:30" ht="99.95" customHeight="1" x14ac:dyDescent="0.25">
      <c r="A86" s="103" t="s">
        <v>1277</v>
      </c>
      <c r="B86" s="107" t="s">
        <v>340</v>
      </c>
      <c r="C86" s="105" t="s">
        <v>632</v>
      </c>
      <c r="D86" s="105" t="s">
        <v>90</v>
      </c>
      <c r="E86" s="105"/>
      <c r="F86" s="105" t="s">
        <v>31</v>
      </c>
      <c r="G86" s="104" t="s">
        <v>1278</v>
      </c>
      <c r="H86" s="106" t="s">
        <v>1279</v>
      </c>
      <c r="I86" s="106"/>
      <c r="J86" s="93" t="s">
        <v>34</v>
      </c>
      <c r="K86" s="93" t="s">
        <v>35</v>
      </c>
      <c r="L86" s="93" t="s">
        <v>35</v>
      </c>
      <c r="M86" s="93" t="s">
        <v>35</v>
      </c>
      <c r="N86" s="93" t="s">
        <v>35</v>
      </c>
      <c r="O86" s="363" t="s">
        <v>1280</v>
      </c>
      <c r="P86" s="5" t="s">
        <v>35</v>
      </c>
      <c r="Q86" s="7" t="s">
        <v>34</v>
      </c>
      <c r="R86" s="8" t="str">
        <f>IFERROR(VLOOKUP(INDEX([4]Validation!$O$11:$R$14, MATCH($Q86,[4]Validation!$M$11:$M$14,0),MATCH($P86,[4]Validation!$O$9:$R$9,0)),[4]Validation!$F$10:$G$25,2,FALSE), "")</f>
        <v>Moderate</v>
      </c>
      <c r="S86" s="367" t="s">
        <v>1281</v>
      </c>
      <c r="T86" s="8" t="str">
        <f>IFERROR(VLOOKUP(INDEX([4]Validation!$O$20:$R$23, MATCH($R86,[4]Validation!$M$20:$M$23,0),MATCH(J86,[4]Validation!$O$18:$R$18,0)),v.IPCC.risk,2,FALSE), "")</f>
        <v>Low</v>
      </c>
      <c r="U86" s="8" t="str">
        <f>IFERROR(VLOOKUP(INDEX([4]Validation!$O$20:$R$23, MATCH($R86,[4]Validation!$M$20:$M$23,0),MATCH(K86,[4]Validation!$O$18:$R$18,0)),v.IPCC.risk,2,FALSE), "")</f>
        <v>Moderate</v>
      </c>
      <c r="V86" s="8" t="str">
        <f>IFERROR(VLOOKUP(INDEX([4]Validation!$O$20:$R$23, MATCH($R86,[4]Validation!$M$20:$M$23,0),MATCH(L86,[4]Validation!$O$18:$R$18,0)),v.IPCC.risk,2,FALSE), "")</f>
        <v>Moderate</v>
      </c>
      <c r="W86" s="8" t="str">
        <f>IFERROR(VLOOKUP(INDEX([4]Validation!$O$20:$R$23, MATCH($R86,[4]Validation!$M$20:$M$23,0),MATCH(M86,[4]Validation!$O$18:$R$18,0)),v.IPCC.risk,2,FALSE), "")</f>
        <v>Moderate</v>
      </c>
      <c r="X86" s="8" t="str">
        <f>IFERROR(VLOOKUP(INDEX([4]Validation!$O$20:$R$23, MATCH($R86,[4]Validation!$M$20:$M$23,0),MATCH(N86,[4]Validation!$O$18:$R$18,0)),v.IPCC.risk,2,FALSE), "")</f>
        <v>Moderate</v>
      </c>
      <c r="Y86" s="8" t="s">
        <v>479</v>
      </c>
      <c r="Z86" s="155" t="s">
        <v>1276</v>
      </c>
      <c r="AA86" s="8" t="s">
        <v>65</v>
      </c>
      <c r="AB86" s="134"/>
      <c r="AC86" s="4"/>
    </row>
    <row r="87" spans="1:30" ht="99.95" customHeight="1" x14ac:dyDescent="0.25">
      <c r="A87" s="103" t="s">
        <v>1282</v>
      </c>
      <c r="B87" s="107" t="s">
        <v>88</v>
      </c>
      <c r="C87" s="105" t="s">
        <v>632</v>
      </c>
      <c r="D87" s="105" t="s">
        <v>90</v>
      </c>
      <c r="E87" s="105"/>
      <c r="F87" s="105" t="s">
        <v>31</v>
      </c>
      <c r="G87" s="104" t="s">
        <v>1283</v>
      </c>
      <c r="H87" s="106" t="s">
        <v>1284</v>
      </c>
      <c r="I87" s="106"/>
      <c r="J87" s="93" t="s">
        <v>34</v>
      </c>
      <c r="K87" s="93" t="s">
        <v>35</v>
      </c>
      <c r="L87" s="93" t="s">
        <v>35</v>
      </c>
      <c r="M87" s="93" t="s">
        <v>35</v>
      </c>
      <c r="N87" s="93" t="s">
        <v>35</v>
      </c>
      <c r="O87" s="363" t="s">
        <v>1285</v>
      </c>
      <c r="P87" s="5" t="s">
        <v>35</v>
      </c>
      <c r="Q87" s="7" t="s">
        <v>122</v>
      </c>
      <c r="R87" s="8" t="str">
        <f>IFERROR(VLOOKUP(INDEX([4]Validation!$O$11:$R$14, MATCH($Q87,[4]Validation!$M$11:$M$14,0),MATCH($P87,[4]Validation!$O$9:$R$9,0)),[4]Validation!$F$10:$G$25,2,FALSE), "")</f>
        <v>Moderate</v>
      </c>
      <c r="S87" s="367" t="s">
        <v>1286</v>
      </c>
      <c r="T87" s="8" t="str">
        <f>IFERROR(VLOOKUP(INDEX([4]Validation!$O$20:$R$23, MATCH($R87,[4]Validation!$M$20:$M$23,0),MATCH(J87,[4]Validation!$O$18:$R$18,0)),v.IPCC.risk,2,FALSE), "")</f>
        <v>Low</v>
      </c>
      <c r="U87" s="8" t="str">
        <f>IFERROR(VLOOKUP(INDEX([4]Validation!$O$20:$R$23, MATCH($R87,[4]Validation!$M$20:$M$23,0),MATCH(K87,[4]Validation!$O$18:$R$18,0)),v.IPCC.risk,2,FALSE), "")</f>
        <v>Moderate</v>
      </c>
      <c r="V87" s="8" t="str">
        <f>IFERROR(VLOOKUP(INDEX([4]Validation!$O$20:$R$23, MATCH($R87,[4]Validation!$M$20:$M$23,0),MATCH(L87,[4]Validation!$O$18:$R$18,0)),v.IPCC.risk,2,FALSE), "")</f>
        <v>Moderate</v>
      </c>
      <c r="W87" s="8" t="str">
        <f>IFERROR(VLOOKUP(INDEX([4]Validation!$O$20:$R$23, MATCH($R87,[4]Validation!$M$20:$M$23,0),MATCH(M87,[4]Validation!$O$18:$R$18,0)),v.IPCC.risk,2,FALSE), "")</f>
        <v>Moderate</v>
      </c>
      <c r="X87" s="8" t="str">
        <f>IFERROR(VLOOKUP(INDEX([4]Validation!$O$20:$R$23, MATCH($R87,[4]Validation!$M$20:$M$23,0),MATCH(N87,[4]Validation!$O$18:$R$18,0)),v.IPCC.risk,2,FALSE), "")</f>
        <v>Moderate</v>
      </c>
      <c r="Y87" s="8" t="s">
        <v>479</v>
      </c>
      <c r="Z87" s="155" t="s">
        <v>1276</v>
      </c>
      <c r="AA87" s="8" t="s">
        <v>65</v>
      </c>
      <c r="AB87" s="134"/>
      <c r="AC87" s="4"/>
    </row>
    <row r="88" spans="1:30" ht="99.95" customHeight="1" x14ac:dyDescent="0.25">
      <c r="A88" s="103" t="s">
        <v>1292</v>
      </c>
      <c r="B88" s="107" t="s">
        <v>340</v>
      </c>
      <c r="C88" s="105" t="s">
        <v>151</v>
      </c>
      <c r="D88" s="105" t="s">
        <v>90</v>
      </c>
      <c r="E88" s="105"/>
      <c r="F88" s="105" t="s">
        <v>31</v>
      </c>
      <c r="G88" s="104" t="s">
        <v>1293</v>
      </c>
      <c r="H88" s="106" t="s">
        <v>1294</v>
      </c>
      <c r="I88" s="106" t="s">
        <v>1295</v>
      </c>
      <c r="J88" s="93" t="s">
        <v>1296</v>
      </c>
      <c r="K88" s="93" t="s">
        <v>35</v>
      </c>
      <c r="L88" s="93" t="s">
        <v>35</v>
      </c>
      <c r="M88" s="93" t="s">
        <v>35</v>
      </c>
      <c r="N88" s="93" t="s">
        <v>35</v>
      </c>
      <c r="O88" s="363" t="s">
        <v>1297</v>
      </c>
      <c r="P88" s="5" t="s">
        <v>35</v>
      </c>
      <c r="Q88" s="7" t="s">
        <v>34</v>
      </c>
      <c r="R88" s="8" t="str">
        <f>IFERROR(VLOOKUP(INDEX([4]Validation!$O$11:$R$14, MATCH($Q88,[4]Validation!$M$11:$M$14,0),MATCH($P88,[4]Validation!$O$9:$R$9,0)),[4]Validation!$F$10:$G$25,2,FALSE), "")</f>
        <v>Moderate</v>
      </c>
      <c r="S88" s="367" t="s">
        <v>1298</v>
      </c>
      <c r="T88" s="8" t="str">
        <f>IFERROR(VLOOKUP(INDEX([4]Validation!$O$20:$R$23, MATCH($R88,[4]Validation!$M$20:$M$23,0),MATCH(J88,[4]Validation!$O$18:$R$18,0)),v.IPCC.risk,2,FALSE), "")</f>
        <v>Low</v>
      </c>
      <c r="U88" s="8" t="str">
        <f>IFERROR(VLOOKUP(INDEX([4]Validation!$O$20:$R$23, MATCH($R88,[4]Validation!$M$20:$M$23,0),MATCH(K88,[4]Validation!$O$18:$R$18,0)),v.IPCC.risk,2,FALSE), "")</f>
        <v>Moderate</v>
      </c>
      <c r="V88" s="8" t="str">
        <f>IFERROR(VLOOKUP(INDEX([4]Validation!$O$20:$R$23, MATCH($R88,[4]Validation!$M$20:$M$23,0),MATCH(L88,[4]Validation!$O$18:$R$18,0)),v.IPCC.risk,2,FALSE), "")</f>
        <v>Moderate</v>
      </c>
      <c r="W88" s="8" t="str">
        <f>IFERROR(VLOOKUP(INDEX([4]Validation!$O$20:$R$23, MATCH($R88,[4]Validation!$M$20:$M$23,0),MATCH(M88,[4]Validation!$O$18:$R$18,0)),v.IPCC.risk,2,FALSE), "")</f>
        <v>Moderate</v>
      </c>
      <c r="X88" s="8" t="str">
        <f>IFERROR(VLOOKUP(INDEX([4]Validation!$O$20:$R$23, MATCH($R88,[4]Validation!$M$20:$M$23,0),MATCH(N88,[4]Validation!$O$18:$R$18,0)),v.IPCC.risk,2,FALSE), "")</f>
        <v>Moderate</v>
      </c>
      <c r="Y88" s="8" t="s">
        <v>479</v>
      </c>
      <c r="Z88" s="155" t="s">
        <v>919</v>
      </c>
      <c r="AA88" s="8" t="s">
        <v>65</v>
      </c>
      <c r="AB88" s="134"/>
      <c r="AC88" s="4"/>
    </row>
    <row r="89" spans="1:30" ht="99.95" customHeight="1" x14ac:dyDescent="0.25">
      <c r="A89" s="103" t="s">
        <v>1287</v>
      </c>
      <c r="B89" s="107" t="s">
        <v>647</v>
      </c>
      <c r="C89" s="105" t="s">
        <v>801</v>
      </c>
      <c r="D89" s="105" t="s">
        <v>90</v>
      </c>
      <c r="E89" s="105"/>
      <c r="F89" s="105" t="s">
        <v>31</v>
      </c>
      <c r="G89" s="104" t="s">
        <v>1288</v>
      </c>
      <c r="H89" s="106" t="s">
        <v>1289</v>
      </c>
      <c r="I89" s="106"/>
      <c r="J89" s="93" t="s">
        <v>34</v>
      </c>
      <c r="K89" s="93" t="s">
        <v>35</v>
      </c>
      <c r="L89" s="93" t="s">
        <v>35</v>
      </c>
      <c r="M89" s="93" t="s">
        <v>35</v>
      </c>
      <c r="N89" s="93" t="s">
        <v>35</v>
      </c>
      <c r="O89" s="363" t="s">
        <v>1290</v>
      </c>
      <c r="P89" s="5" t="s">
        <v>35</v>
      </c>
      <c r="Q89" s="7" t="s">
        <v>34</v>
      </c>
      <c r="R89" s="8" t="str">
        <f>IFERROR(VLOOKUP(INDEX([4]Validation!$O$11:$R$14, MATCH($Q89,[4]Validation!$M$11:$M$14,0),MATCH($P89,[4]Validation!$O$9:$R$9,0)),[4]Validation!$F$10:$G$25,2,FALSE), "")</f>
        <v>Moderate</v>
      </c>
      <c r="S89" s="367" t="s">
        <v>1291</v>
      </c>
      <c r="T89" s="8" t="str">
        <f>IFERROR(VLOOKUP(INDEX([4]Validation!$O$20:$R$23, MATCH($R89,[4]Validation!$M$20:$M$23,0),MATCH(J89,[4]Validation!$O$18:$R$18,0)),v.IPCC.risk,2,FALSE), "")</f>
        <v>Low</v>
      </c>
      <c r="U89" s="8" t="str">
        <f>IFERROR(VLOOKUP(INDEX([4]Validation!$O$20:$R$23, MATCH($R89,[4]Validation!$M$20:$M$23,0),MATCH(K89,[4]Validation!$O$18:$R$18,0)),v.IPCC.risk,2,FALSE), "")</f>
        <v>Moderate</v>
      </c>
      <c r="V89" s="8" t="str">
        <f>IFERROR(VLOOKUP(INDEX([4]Validation!$O$20:$R$23, MATCH($R89,[4]Validation!$M$20:$M$23,0),MATCH(L89,[4]Validation!$O$18:$R$18,0)),v.IPCC.risk,2,FALSE), "")</f>
        <v>Moderate</v>
      </c>
      <c r="W89" s="8" t="str">
        <f>IFERROR(VLOOKUP(INDEX([4]Validation!$O$20:$R$23, MATCH($R89,[4]Validation!$M$20:$M$23,0),MATCH(M89,[4]Validation!$O$18:$R$18,0)),v.IPCC.risk,2,FALSE), "")</f>
        <v>Moderate</v>
      </c>
      <c r="X89" s="8" t="str">
        <f>IFERROR(VLOOKUP(INDEX([4]Validation!$O$20:$R$23, MATCH($R89,[4]Validation!$M$20:$M$23,0),MATCH(N89,[4]Validation!$O$18:$R$18,0)),v.IPCC.risk,2,FALSE), "")</f>
        <v>Moderate</v>
      </c>
      <c r="Y89" s="8" t="s">
        <v>479</v>
      </c>
      <c r="Z89" s="155" t="s">
        <v>1276</v>
      </c>
      <c r="AA89" s="8" t="s">
        <v>65</v>
      </c>
      <c r="AB89" s="134"/>
      <c r="AC89" s="4"/>
    </row>
    <row r="90" spans="1:30" ht="99.95" customHeight="1" x14ac:dyDescent="0.25">
      <c r="A90" s="103" t="s">
        <v>1145</v>
      </c>
      <c r="B90" s="341" t="s">
        <v>2305</v>
      </c>
      <c r="C90" s="105" t="s">
        <v>870</v>
      </c>
      <c r="D90" s="105" t="s">
        <v>90</v>
      </c>
      <c r="E90" s="105"/>
      <c r="F90" s="105" t="s">
        <v>31</v>
      </c>
      <c r="G90" s="104" t="s">
        <v>2302</v>
      </c>
      <c r="H90" s="342" t="s">
        <v>2307</v>
      </c>
      <c r="I90" s="105" t="s">
        <v>2310</v>
      </c>
      <c r="J90" s="93" t="s">
        <v>34</v>
      </c>
      <c r="K90" s="93" t="s">
        <v>34</v>
      </c>
      <c r="L90" s="93" t="s">
        <v>35</v>
      </c>
      <c r="M90" s="93" t="s">
        <v>35</v>
      </c>
      <c r="N90" s="93" t="s">
        <v>35</v>
      </c>
      <c r="O90" s="363" t="s">
        <v>2314</v>
      </c>
      <c r="P90" s="5" t="s">
        <v>35</v>
      </c>
      <c r="Q90" s="7" t="s">
        <v>34</v>
      </c>
      <c r="R90" s="8" t="s">
        <v>35</v>
      </c>
      <c r="S90" s="367" t="s">
        <v>2318</v>
      </c>
      <c r="T90" s="8" t="str">
        <f>IFERROR(VLOOKUP(INDEX([4]Validation!$O$20:$R$23, MATCH($R90,[4]Validation!$M$20:$M$23,0),MATCH(J90,[4]Validation!$O$18:$R$18,0)),v.IPCC.risk,2,FALSE), "")</f>
        <v>Low</v>
      </c>
      <c r="U90" s="8" t="str">
        <f>IFERROR(VLOOKUP(INDEX([4]Validation!$O$20:$R$23, MATCH($R90,[4]Validation!$M$20:$M$23,0),MATCH(K90,[4]Validation!$O$18:$R$18,0)),v.IPCC.risk,2,FALSE), "")</f>
        <v>Low</v>
      </c>
      <c r="V90" s="8" t="str">
        <f>IFERROR(VLOOKUP(INDEX([4]Validation!$O$20:$R$23, MATCH($R90,[4]Validation!$M$20:$M$23,0),MATCH(L90,[4]Validation!$O$18:$R$18,0)),v.IPCC.risk,2,FALSE), "")</f>
        <v>Moderate</v>
      </c>
      <c r="W90" s="8" t="str">
        <f>IFERROR(VLOOKUP(INDEX([4]Validation!$O$20:$R$23, MATCH($R90,[4]Validation!$M$20:$M$23,0),MATCH(M90,[4]Validation!$O$18:$R$18,0)),v.IPCC.risk,2,FALSE), "")</f>
        <v>Moderate</v>
      </c>
      <c r="X90" s="8" t="str">
        <f>IFERROR(VLOOKUP(INDEX([4]Validation!$O$20:$R$23, MATCH($R90,[4]Validation!$M$20:$M$23,0),MATCH(N90,[4]Validation!$O$18:$R$18,0)),v.IPCC.risk,2,FALSE), "")</f>
        <v>Moderate</v>
      </c>
      <c r="Y90" s="8" t="s">
        <v>479</v>
      </c>
      <c r="Z90" s="155" t="s">
        <v>2319</v>
      </c>
      <c r="AA90" s="8" t="s">
        <v>43</v>
      </c>
      <c r="AB90" s="134"/>
      <c r="AC90" s="344"/>
      <c r="AD90" s="345"/>
    </row>
    <row r="91" spans="1:30" ht="99.95" customHeight="1" x14ac:dyDescent="0.25">
      <c r="A91" s="103" t="s">
        <v>1328</v>
      </c>
      <c r="B91" s="107" t="s">
        <v>623</v>
      </c>
      <c r="C91" s="105" t="s">
        <v>732</v>
      </c>
      <c r="D91" s="105" t="s">
        <v>90</v>
      </c>
      <c r="E91" s="105"/>
      <c r="F91" s="105" t="s">
        <v>31</v>
      </c>
      <c r="G91" s="104" t="s">
        <v>1329</v>
      </c>
      <c r="H91" s="106" t="s">
        <v>1330</v>
      </c>
      <c r="I91" s="106"/>
      <c r="J91" s="93" t="s">
        <v>34</v>
      </c>
      <c r="K91" s="93" t="s">
        <v>34</v>
      </c>
      <c r="L91" s="93" t="s">
        <v>34</v>
      </c>
      <c r="M91" s="93" t="s">
        <v>35</v>
      </c>
      <c r="N91" s="93" t="s">
        <v>35</v>
      </c>
      <c r="O91" s="363" t="s">
        <v>1331</v>
      </c>
      <c r="P91" s="5" t="s">
        <v>35</v>
      </c>
      <c r="Q91" s="7" t="s">
        <v>34</v>
      </c>
      <c r="R91" s="8" t="str">
        <f>IFERROR(VLOOKUP(INDEX([4]Validation!$O$11:$R$14, MATCH($Q91,[4]Validation!$M$11:$M$14,0),MATCH($P91,[4]Validation!$O$9:$R$9,0)),[4]Validation!$F$10:$G$25,2,FALSE), "")</f>
        <v>Moderate</v>
      </c>
      <c r="S91" s="367" t="s">
        <v>1332</v>
      </c>
      <c r="T91" s="8" t="str">
        <f>IFERROR(VLOOKUP(INDEX([4]Validation!$O$20:$R$23, MATCH($R91,[4]Validation!$M$20:$M$23,0),MATCH(J91,[4]Validation!$O$18:$R$18,0)),v.IPCC.risk,2,FALSE), "")</f>
        <v>Low</v>
      </c>
      <c r="U91" s="8" t="str">
        <f>IFERROR(VLOOKUP(INDEX([4]Validation!$O$20:$R$23, MATCH($R91,[4]Validation!$M$20:$M$23,0),MATCH(K91,[4]Validation!$O$18:$R$18,0)),v.IPCC.risk,2,FALSE), "")</f>
        <v>Low</v>
      </c>
      <c r="V91" s="8" t="str">
        <f>IFERROR(VLOOKUP(INDEX([4]Validation!$O$20:$R$23, MATCH($R91,[4]Validation!$M$20:$M$23,0),MATCH(L91,[4]Validation!$O$18:$R$18,0)),v.IPCC.risk,2,FALSE), "")</f>
        <v>Low</v>
      </c>
      <c r="W91" s="8" t="str">
        <f>IFERROR(VLOOKUP(INDEX([4]Validation!$O$20:$R$23, MATCH($R91,[4]Validation!$M$20:$M$23,0),MATCH(M91,[4]Validation!$O$18:$R$18,0)),v.IPCC.risk,2,FALSE), "")</f>
        <v>Moderate</v>
      </c>
      <c r="X91" s="8" t="str">
        <f>IFERROR(VLOOKUP(INDEX([4]Validation!$O$20:$R$23, MATCH($R91,[4]Validation!$M$20:$M$23,0),MATCH(N91,[4]Validation!$O$18:$R$18,0)),v.IPCC.risk,2,FALSE), "")</f>
        <v>Moderate</v>
      </c>
      <c r="Y91" s="8" t="s">
        <v>479</v>
      </c>
      <c r="Z91" s="155" t="s">
        <v>1333</v>
      </c>
      <c r="AA91" s="8" t="s">
        <v>43</v>
      </c>
      <c r="AB91" s="134"/>
      <c r="AC91" s="4"/>
    </row>
    <row r="92" spans="1:30" ht="99.95" customHeight="1" x14ac:dyDescent="0.25">
      <c r="A92" s="103" t="s">
        <v>1339</v>
      </c>
      <c r="B92" s="107" t="s">
        <v>623</v>
      </c>
      <c r="C92" s="105" t="s">
        <v>779</v>
      </c>
      <c r="D92" s="105" t="s">
        <v>90</v>
      </c>
      <c r="E92" s="105"/>
      <c r="F92" s="105" t="s">
        <v>31</v>
      </c>
      <c r="G92" s="104" t="s">
        <v>1340</v>
      </c>
      <c r="H92" s="106" t="s">
        <v>1341</v>
      </c>
      <c r="I92" s="106" t="s">
        <v>1342</v>
      </c>
      <c r="J92" s="93" t="s">
        <v>34</v>
      </c>
      <c r="K92" s="93" t="s">
        <v>34</v>
      </c>
      <c r="L92" s="93" t="s">
        <v>34</v>
      </c>
      <c r="M92" s="93" t="s">
        <v>35</v>
      </c>
      <c r="N92" s="93" t="s">
        <v>35</v>
      </c>
      <c r="O92" s="363" t="s">
        <v>1343</v>
      </c>
      <c r="P92" s="5" t="s">
        <v>35</v>
      </c>
      <c r="Q92" s="7" t="s">
        <v>34</v>
      </c>
      <c r="R92" s="8" t="str">
        <f>IFERROR(VLOOKUP(INDEX([4]Validation!$O$11:$R$14, MATCH($Q92,[4]Validation!$M$11:$M$14,0),MATCH($P92,[4]Validation!$O$9:$R$9,0)),[4]Validation!$F$10:$G$25,2,FALSE), "")</f>
        <v>Moderate</v>
      </c>
      <c r="S92" s="367" t="s">
        <v>1344</v>
      </c>
      <c r="T92" s="8" t="str">
        <f>IFERROR(VLOOKUP(INDEX([4]Validation!$O$20:$R$23, MATCH($R92,[4]Validation!$M$20:$M$23,0),MATCH(J92,[4]Validation!$O$18:$R$18,0)),v.IPCC.risk,2,FALSE), "")</f>
        <v>Low</v>
      </c>
      <c r="U92" s="8" t="str">
        <f>IFERROR(VLOOKUP(INDEX([4]Validation!$O$20:$R$23, MATCH($R92,[4]Validation!$M$20:$M$23,0),MATCH(K92,[4]Validation!$O$18:$R$18,0)),v.IPCC.risk,2,FALSE), "")</f>
        <v>Low</v>
      </c>
      <c r="V92" s="8" t="str">
        <f>IFERROR(VLOOKUP(INDEX([4]Validation!$O$20:$R$23, MATCH($R92,[4]Validation!$M$20:$M$23,0),MATCH(L92,[4]Validation!$O$18:$R$18,0)),v.IPCC.risk,2,FALSE), "")</f>
        <v>Low</v>
      </c>
      <c r="W92" s="8" t="str">
        <f>IFERROR(VLOOKUP(INDEX([4]Validation!$O$20:$R$23, MATCH($R92,[4]Validation!$M$20:$M$23,0),MATCH(M92,[4]Validation!$O$18:$R$18,0)),v.IPCC.risk,2,FALSE), "")</f>
        <v>Moderate</v>
      </c>
      <c r="X92" s="8" t="str">
        <f>IFERROR(VLOOKUP(INDEX([4]Validation!$O$20:$R$23, MATCH($R92,[4]Validation!$M$20:$M$23,0),MATCH(N92,[4]Validation!$O$18:$R$18,0)),v.IPCC.risk,2,FALSE), "")</f>
        <v>Moderate</v>
      </c>
      <c r="Y92" s="8" t="s">
        <v>479</v>
      </c>
      <c r="Z92" s="155" t="s">
        <v>1276</v>
      </c>
      <c r="AA92" s="8" t="s">
        <v>43</v>
      </c>
      <c r="AB92" s="134"/>
      <c r="AC92" s="4"/>
    </row>
    <row r="93" spans="1:30" ht="99.95" customHeight="1" x14ac:dyDescent="0.25">
      <c r="A93" s="103" t="s">
        <v>1345</v>
      </c>
      <c r="B93" s="104" t="s">
        <v>350</v>
      </c>
      <c r="C93" s="105" t="s">
        <v>632</v>
      </c>
      <c r="D93" s="105" t="s">
        <v>90</v>
      </c>
      <c r="E93" s="105"/>
      <c r="F93" s="105" t="s">
        <v>31</v>
      </c>
      <c r="G93" s="104" t="s">
        <v>1346</v>
      </c>
      <c r="H93" s="106"/>
      <c r="I93" s="106"/>
      <c r="J93" s="93" t="s">
        <v>34</v>
      </c>
      <c r="K93" s="93" t="s">
        <v>34</v>
      </c>
      <c r="L93" s="93" t="s">
        <v>34</v>
      </c>
      <c r="M93" s="93" t="s">
        <v>35</v>
      </c>
      <c r="N93" s="93" t="s">
        <v>35</v>
      </c>
      <c r="O93" s="363" t="s">
        <v>1347</v>
      </c>
      <c r="P93" s="5" t="s">
        <v>35</v>
      </c>
      <c r="Q93" s="7" t="s">
        <v>34</v>
      </c>
      <c r="R93" s="8" t="str">
        <f>IFERROR(VLOOKUP(INDEX([4]Validation!$O$11:$R$14, MATCH($Q93,[4]Validation!$M$11:$M$14,0),MATCH($P93,[4]Validation!$O$9:$R$9,0)),[4]Validation!$F$10:$G$25,2,FALSE), "")</f>
        <v>Moderate</v>
      </c>
      <c r="S93" s="367" t="s">
        <v>1348</v>
      </c>
      <c r="T93" s="8" t="str">
        <f>IFERROR(VLOOKUP(INDEX([4]Validation!$O$20:$R$23, MATCH($R93,[4]Validation!$M$20:$M$23,0),MATCH(J93,[4]Validation!$O$18:$R$18,0)),v.IPCC.risk,2,FALSE), "")</f>
        <v>Low</v>
      </c>
      <c r="U93" s="8" t="str">
        <f>IFERROR(VLOOKUP(INDEX([4]Validation!$O$20:$R$23, MATCH($R93,[4]Validation!$M$20:$M$23,0),MATCH(K93,[4]Validation!$O$18:$R$18,0)),v.IPCC.risk,2,FALSE), "")</f>
        <v>Low</v>
      </c>
      <c r="V93" s="8" t="str">
        <f>IFERROR(VLOOKUP(INDEX([4]Validation!$O$20:$R$23, MATCH($R93,[4]Validation!$M$20:$M$23,0),MATCH(L93,[4]Validation!$O$18:$R$18,0)),v.IPCC.risk,2,FALSE), "")</f>
        <v>Low</v>
      </c>
      <c r="W93" s="8" t="str">
        <f>IFERROR(VLOOKUP(INDEX([4]Validation!$O$20:$R$23, MATCH($R93,[4]Validation!$M$20:$M$23,0),MATCH(M93,[4]Validation!$O$18:$R$18,0)),v.IPCC.risk,2,FALSE), "")</f>
        <v>Moderate</v>
      </c>
      <c r="X93" s="8" t="str">
        <f>IFERROR(VLOOKUP(INDEX([4]Validation!$O$20:$R$23, MATCH($R93,[4]Validation!$M$20:$M$23,0),MATCH(N93,[4]Validation!$O$18:$R$18,0)),v.IPCC.risk,2,FALSE), "")</f>
        <v>Moderate</v>
      </c>
      <c r="Y93" s="8" t="s">
        <v>479</v>
      </c>
      <c r="Z93" s="155" t="s">
        <v>1276</v>
      </c>
      <c r="AA93" s="8" t="s">
        <v>65</v>
      </c>
      <c r="AB93" s="134"/>
      <c r="AC93" s="4"/>
    </row>
    <row r="94" spans="1:30" ht="99.95" customHeight="1" x14ac:dyDescent="0.25">
      <c r="A94" s="103" t="s">
        <v>1349</v>
      </c>
      <c r="B94" s="107" t="s">
        <v>497</v>
      </c>
      <c r="C94" s="105" t="s">
        <v>632</v>
      </c>
      <c r="D94" s="105" t="s">
        <v>90</v>
      </c>
      <c r="E94" s="105"/>
      <c r="F94" s="105" t="s">
        <v>31</v>
      </c>
      <c r="G94" s="104" t="s">
        <v>1350</v>
      </c>
      <c r="H94" s="106" t="s">
        <v>922</v>
      </c>
      <c r="I94" s="106" t="s">
        <v>923</v>
      </c>
      <c r="J94" s="93" t="s">
        <v>34</v>
      </c>
      <c r="K94" s="93" t="s">
        <v>34</v>
      </c>
      <c r="L94" s="93" t="s">
        <v>34</v>
      </c>
      <c r="M94" s="93" t="s">
        <v>35</v>
      </c>
      <c r="N94" s="93" t="s">
        <v>35</v>
      </c>
      <c r="O94" s="363" t="s">
        <v>1351</v>
      </c>
      <c r="P94" s="5" t="s">
        <v>35</v>
      </c>
      <c r="Q94" s="7" t="s">
        <v>34</v>
      </c>
      <c r="R94" s="8" t="str">
        <f>IFERROR(VLOOKUP(INDEX([4]Validation!$O$11:$R$14, MATCH($Q94,[4]Validation!$M$11:$M$14,0),MATCH($P94,[4]Validation!$O$9:$R$9,0)),[4]Validation!$F$10:$G$25,2,FALSE), "")</f>
        <v>Moderate</v>
      </c>
      <c r="S94" s="367" t="s">
        <v>1352</v>
      </c>
      <c r="T94" s="8" t="str">
        <f>IFERROR(VLOOKUP(INDEX([4]Validation!$O$20:$R$23, MATCH($R94,[4]Validation!$M$20:$M$23,0),MATCH(J94,[4]Validation!$O$18:$R$18,0)),v.IPCC.risk,2,FALSE), "")</f>
        <v>Low</v>
      </c>
      <c r="U94" s="8" t="str">
        <f>IFERROR(VLOOKUP(INDEX([4]Validation!$O$20:$R$23, MATCH($R94,[4]Validation!$M$20:$M$23,0),MATCH(K94,[4]Validation!$O$18:$R$18,0)),v.IPCC.risk,2,FALSE), "")</f>
        <v>Low</v>
      </c>
      <c r="V94" s="8" t="str">
        <f>IFERROR(VLOOKUP(INDEX([4]Validation!$O$20:$R$23, MATCH($R94,[4]Validation!$M$20:$M$23,0),MATCH(L94,[4]Validation!$O$18:$R$18,0)),v.IPCC.risk,2,FALSE), "")</f>
        <v>Low</v>
      </c>
      <c r="W94" s="8" t="str">
        <f>IFERROR(VLOOKUP(INDEX([4]Validation!$O$20:$R$23, MATCH($R94,[4]Validation!$M$20:$M$23,0),MATCH(M94,[4]Validation!$O$18:$R$18,0)),v.IPCC.risk,2,FALSE), "")</f>
        <v>Moderate</v>
      </c>
      <c r="X94" s="8" t="str">
        <f>IFERROR(VLOOKUP(INDEX([4]Validation!$O$20:$R$23, MATCH($R94,[4]Validation!$M$20:$M$23,0),MATCH(N94,[4]Validation!$O$18:$R$18,0)),v.IPCC.risk,2,FALSE), "")</f>
        <v>Moderate</v>
      </c>
      <c r="Y94" s="8" t="s">
        <v>479</v>
      </c>
      <c r="Z94" s="155" t="s">
        <v>1276</v>
      </c>
      <c r="AA94" s="8" t="s">
        <v>65</v>
      </c>
      <c r="AB94" s="134"/>
      <c r="AC94" s="4"/>
    </row>
    <row r="95" spans="1:30" ht="99.95" customHeight="1" x14ac:dyDescent="0.25">
      <c r="A95" s="103" t="s">
        <v>1417</v>
      </c>
      <c r="B95" s="104" t="s">
        <v>174</v>
      </c>
      <c r="C95" s="105" t="s">
        <v>550</v>
      </c>
      <c r="D95" s="105" t="s">
        <v>90</v>
      </c>
      <c r="E95" s="105" t="s">
        <v>1418</v>
      </c>
      <c r="F95" s="105" t="s">
        <v>31</v>
      </c>
      <c r="G95" s="104" t="s">
        <v>1419</v>
      </c>
      <c r="H95" s="106" t="s">
        <v>1420</v>
      </c>
      <c r="I95" s="106" t="s">
        <v>1032</v>
      </c>
      <c r="J95" s="93" t="s">
        <v>34</v>
      </c>
      <c r="K95" s="93" t="s">
        <v>35</v>
      </c>
      <c r="L95" s="93" t="s">
        <v>35</v>
      </c>
      <c r="M95" s="93" t="s">
        <v>35</v>
      </c>
      <c r="N95" s="93" t="s">
        <v>35</v>
      </c>
      <c r="O95" s="363" t="s">
        <v>1421</v>
      </c>
      <c r="P95" s="5" t="s">
        <v>35</v>
      </c>
      <c r="Q95" s="7" t="s">
        <v>122</v>
      </c>
      <c r="R95" s="8" t="str">
        <f>IFERROR(VLOOKUP(INDEX([4]Validation!$O$11:$R$14, MATCH($Q95,[4]Validation!$M$11:$M$14,0),MATCH($P95,[4]Validation!$O$9:$R$9,0)),[4]Validation!$F$10:$G$25,2,FALSE), "")</f>
        <v>Moderate</v>
      </c>
      <c r="S95" s="367" t="s">
        <v>1034</v>
      </c>
      <c r="T95" s="8" t="str">
        <f>IFERROR(VLOOKUP(INDEX([4]Validation!$O$20:$R$23, MATCH($R95,[4]Validation!$M$20:$M$23,0),MATCH(J95,[4]Validation!$O$18:$R$18,0)),v.IPCC.risk,2,FALSE), "")</f>
        <v>Low</v>
      </c>
      <c r="U95" s="8" t="str">
        <f>IFERROR(VLOOKUP(INDEX([4]Validation!$O$20:$R$23, MATCH($R95,[4]Validation!$M$20:$M$23,0),MATCH(K95,[4]Validation!$O$18:$R$18,0)),v.IPCC.risk,2,FALSE), "")</f>
        <v>Moderate</v>
      </c>
      <c r="V95" s="8" t="str">
        <f>IFERROR(VLOOKUP(INDEX([4]Validation!$O$20:$R$23, MATCH($R95,[4]Validation!$M$20:$M$23,0),MATCH(L95,[4]Validation!$O$18:$R$18,0)),v.IPCC.risk,2,FALSE), "")</f>
        <v>Moderate</v>
      </c>
      <c r="W95" s="8" t="str">
        <f>IFERROR(VLOOKUP(INDEX([4]Validation!$O$20:$R$23, MATCH($R95,[4]Validation!$M$20:$M$23,0),MATCH(M95,[4]Validation!$O$18:$R$18,0)),v.IPCC.risk,2,FALSE), "")</f>
        <v>Moderate</v>
      </c>
      <c r="X95" s="8" t="str">
        <f>IFERROR(VLOOKUP(INDEX([4]Validation!$O$20:$R$23, MATCH($R95,[4]Validation!$M$20:$M$23,0),MATCH(N95,[4]Validation!$O$18:$R$18,0)),v.IPCC.risk,2,FALSE), "")</f>
        <v>Moderate</v>
      </c>
      <c r="Y95" s="8" t="s">
        <v>1027</v>
      </c>
      <c r="Z95" s="155"/>
      <c r="AA95" s="8" t="s">
        <v>65</v>
      </c>
      <c r="AB95" s="134"/>
      <c r="AC95" s="4"/>
    </row>
    <row r="96" spans="1:30" ht="99.95" customHeight="1" x14ac:dyDescent="0.25">
      <c r="A96" s="103" t="s">
        <v>1422</v>
      </c>
      <c r="B96" s="107" t="s">
        <v>259</v>
      </c>
      <c r="C96" s="105" t="s">
        <v>693</v>
      </c>
      <c r="D96" s="105" t="s">
        <v>90</v>
      </c>
      <c r="E96" s="105"/>
      <c r="F96" s="105" t="s">
        <v>31</v>
      </c>
      <c r="G96" s="104" t="s">
        <v>1423</v>
      </c>
      <c r="H96" s="106" t="s">
        <v>1424</v>
      </c>
      <c r="I96" s="106" t="s">
        <v>1425</v>
      </c>
      <c r="J96" s="93" t="s">
        <v>34</v>
      </c>
      <c r="K96" s="93" t="s">
        <v>35</v>
      </c>
      <c r="L96" s="93" t="s">
        <v>35</v>
      </c>
      <c r="M96" s="93" t="s">
        <v>35</v>
      </c>
      <c r="N96" s="93" t="s">
        <v>35</v>
      </c>
      <c r="O96" s="363" t="s">
        <v>1426</v>
      </c>
      <c r="P96" s="5" t="s">
        <v>35</v>
      </c>
      <c r="Q96" s="7" t="s">
        <v>122</v>
      </c>
      <c r="R96" s="8" t="str">
        <f>IFERROR(VLOOKUP(INDEX([4]Validation!$O$11:$R$14, MATCH($Q96,[4]Validation!$M$11:$M$14,0),MATCH($P96,[4]Validation!$O$9:$R$9,0)),[4]Validation!$F$10:$G$25,2,FALSE), "")</f>
        <v>Moderate</v>
      </c>
      <c r="S96" s="367" t="s">
        <v>1427</v>
      </c>
      <c r="T96" s="8" t="str">
        <f>IFERROR(VLOOKUP(INDEX([4]Validation!$O$20:$R$23, MATCH($R96,[4]Validation!$M$20:$M$23,0),MATCH(J96,[4]Validation!$O$18:$R$18,0)),v.IPCC.risk,2,FALSE), "")</f>
        <v>Low</v>
      </c>
      <c r="U96" s="8" t="str">
        <f>IFERROR(VLOOKUP(INDEX([4]Validation!$O$20:$R$23, MATCH($R96,[4]Validation!$M$20:$M$23,0),MATCH(K96,[4]Validation!$O$18:$R$18,0)),v.IPCC.risk,2,FALSE), "")</f>
        <v>Moderate</v>
      </c>
      <c r="V96" s="8" t="str">
        <f>IFERROR(VLOOKUP(INDEX([4]Validation!$O$20:$R$23, MATCH($R96,[4]Validation!$M$20:$M$23,0),MATCH(L96,[4]Validation!$O$18:$R$18,0)),v.IPCC.risk,2,FALSE), "")</f>
        <v>Moderate</v>
      </c>
      <c r="W96" s="8" t="str">
        <f>IFERROR(VLOOKUP(INDEX([4]Validation!$O$20:$R$23, MATCH($R96,[4]Validation!$M$20:$M$23,0),MATCH(M96,[4]Validation!$O$18:$R$18,0)),v.IPCC.risk,2,FALSE), "")</f>
        <v>Moderate</v>
      </c>
      <c r="X96" s="8" t="str">
        <f>IFERROR(VLOOKUP(INDEX([4]Validation!$O$20:$R$23, MATCH($R96,[4]Validation!$M$20:$M$23,0),MATCH(N96,[4]Validation!$O$18:$R$18,0)),v.IPCC.risk,2,FALSE), "")</f>
        <v>Moderate</v>
      </c>
      <c r="Y96" s="8" t="s">
        <v>1027</v>
      </c>
      <c r="Z96" s="155"/>
      <c r="AA96" s="8" t="s">
        <v>65</v>
      </c>
      <c r="AB96" s="134"/>
      <c r="AC96" s="4"/>
    </row>
    <row r="97" spans="1:29" ht="99.95" customHeight="1" x14ac:dyDescent="0.25">
      <c r="A97" s="103" t="s">
        <v>1465</v>
      </c>
      <c r="B97" s="107" t="s">
        <v>623</v>
      </c>
      <c r="C97" s="105" t="s">
        <v>89</v>
      </c>
      <c r="D97" s="105" t="s">
        <v>90</v>
      </c>
      <c r="E97" s="105"/>
      <c r="F97" s="105" t="s">
        <v>31</v>
      </c>
      <c r="G97" s="104" t="s">
        <v>1466</v>
      </c>
      <c r="H97" s="106" t="s">
        <v>1467</v>
      </c>
      <c r="I97" s="106"/>
      <c r="J97" s="93" t="s">
        <v>34</v>
      </c>
      <c r="K97" s="93" t="s">
        <v>34</v>
      </c>
      <c r="L97" s="93" t="s">
        <v>34</v>
      </c>
      <c r="M97" s="93" t="s">
        <v>35</v>
      </c>
      <c r="N97" s="93" t="s">
        <v>35</v>
      </c>
      <c r="O97" s="363" t="s">
        <v>1468</v>
      </c>
      <c r="P97" s="5" t="s">
        <v>35</v>
      </c>
      <c r="Q97" s="7" t="s">
        <v>34</v>
      </c>
      <c r="R97" s="8" t="str">
        <f>IFERROR(VLOOKUP(INDEX([4]Validation!$O$11:$R$14, MATCH($Q97,[4]Validation!$M$11:$M$14,0),MATCH($P97,[4]Validation!$O$9:$R$9,0)),[4]Validation!$F$10:$G$25,2,FALSE), "")</f>
        <v>Moderate</v>
      </c>
      <c r="S97" s="367" t="s">
        <v>1469</v>
      </c>
      <c r="T97" s="8" t="str">
        <f>IFERROR(VLOOKUP(INDEX([4]Validation!$O$20:$R$23, MATCH($R97,[4]Validation!$M$20:$M$23,0),MATCH(J97,[4]Validation!$O$18:$R$18,0)),v.IPCC.risk,2,FALSE), "")</f>
        <v>Low</v>
      </c>
      <c r="U97" s="8" t="str">
        <f>IFERROR(VLOOKUP(INDEX([4]Validation!$O$20:$R$23, MATCH($R97,[4]Validation!$M$20:$M$23,0),MATCH(K97,[4]Validation!$O$18:$R$18,0)),v.IPCC.risk,2,FALSE), "")</f>
        <v>Low</v>
      </c>
      <c r="V97" s="8" t="str">
        <f>IFERROR(VLOOKUP(INDEX([4]Validation!$O$20:$R$23, MATCH($R97,[4]Validation!$M$20:$M$23,0),MATCH(L97,[4]Validation!$O$18:$R$18,0)),v.IPCC.risk,2,FALSE), "")</f>
        <v>Low</v>
      </c>
      <c r="W97" s="8" t="str">
        <f>IFERROR(VLOOKUP(INDEX([4]Validation!$O$20:$R$23, MATCH($R97,[4]Validation!$M$20:$M$23,0),MATCH(M97,[4]Validation!$O$18:$R$18,0)),v.IPCC.risk,2,FALSE), "")</f>
        <v>Moderate</v>
      </c>
      <c r="X97" s="8" t="str">
        <f>IFERROR(VLOOKUP(INDEX([4]Validation!$O$20:$R$23, MATCH($R97,[4]Validation!$M$20:$M$23,0),MATCH(N97,[4]Validation!$O$18:$R$18,0)),v.IPCC.risk,2,FALSE), "")</f>
        <v>Moderate</v>
      </c>
      <c r="Y97" s="8" t="s">
        <v>1027</v>
      </c>
      <c r="Z97" s="155" t="s">
        <v>1470</v>
      </c>
      <c r="AA97" s="8" t="s">
        <v>43</v>
      </c>
      <c r="AB97" s="134"/>
      <c r="AC97" s="4"/>
    </row>
    <row r="98" spans="1:29" ht="99.95" customHeight="1" x14ac:dyDescent="0.25">
      <c r="A98" s="103" t="s">
        <v>1428</v>
      </c>
      <c r="B98" s="104" t="s">
        <v>174</v>
      </c>
      <c r="C98" s="105" t="s">
        <v>779</v>
      </c>
      <c r="D98" s="105" t="s">
        <v>90</v>
      </c>
      <c r="E98" s="105" t="s">
        <v>1418</v>
      </c>
      <c r="F98" s="105" t="s">
        <v>31</v>
      </c>
      <c r="G98" s="104" t="s">
        <v>1429</v>
      </c>
      <c r="H98" s="106" t="s">
        <v>1430</v>
      </c>
      <c r="I98" s="106" t="s">
        <v>949</v>
      </c>
      <c r="J98" s="93" t="s">
        <v>34</v>
      </c>
      <c r="K98" s="93" t="s">
        <v>34</v>
      </c>
      <c r="L98" s="93" t="s">
        <v>34</v>
      </c>
      <c r="M98" s="93" t="s">
        <v>35</v>
      </c>
      <c r="N98" s="93" t="s">
        <v>35</v>
      </c>
      <c r="O98" s="363" t="s">
        <v>1431</v>
      </c>
      <c r="P98" s="5" t="s">
        <v>35</v>
      </c>
      <c r="Q98" s="7" t="s">
        <v>122</v>
      </c>
      <c r="R98" s="8" t="str">
        <f>IFERROR(VLOOKUP(INDEX([4]Validation!$O$11:$R$14, MATCH($Q98,[4]Validation!$M$11:$M$14,0),MATCH($P98,[4]Validation!$O$9:$R$9,0)),[4]Validation!$F$10:$G$25,2,FALSE), "")</f>
        <v>Moderate</v>
      </c>
      <c r="S98" s="367" t="s">
        <v>951</v>
      </c>
      <c r="T98" s="8" t="str">
        <f>IFERROR(VLOOKUP(INDEX([4]Validation!$O$20:$R$23, MATCH($R98,[4]Validation!$M$20:$M$23,0),MATCH(J98,[4]Validation!$O$18:$R$18,0)),v.IPCC.risk,2,FALSE), "")</f>
        <v>Low</v>
      </c>
      <c r="U98" s="8" t="str">
        <f>IFERROR(VLOOKUP(INDEX([4]Validation!$O$20:$R$23, MATCH($R98,[4]Validation!$M$20:$M$23,0),MATCH(K98,[4]Validation!$O$18:$R$18,0)),v.IPCC.risk,2,FALSE), "")</f>
        <v>Low</v>
      </c>
      <c r="V98" s="8" t="str">
        <f>IFERROR(VLOOKUP(INDEX([4]Validation!$O$20:$R$23, MATCH($R98,[4]Validation!$M$20:$M$23,0),MATCH(L98,[4]Validation!$O$18:$R$18,0)),v.IPCC.risk,2,FALSE), "")</f>
        <v>Low</v>
      </c>
      <c r="W98" s="8" t="str">
        <f>IFERROR(VLOOKUP(INDEX([4]Validation!$O$20:$R$23, MATCH($R98,[4]Validation!$M$20:$M$23,0),MATCH(M98,[4]Validation!$O$18:$R$18,0)),v.IPCC.risk,2,FALSE), "")</f>
        <v>Moderate</v>
      </c>
      <c r="X98" s="8" t="str">
        <f>IFERROR(VLOOKUP(INDEX([4]Validation!$O$20:$R$23, MATCH($R98,[4]Validation!$M$20:$M$23,0),MATCH(N98,[4]Validation!$O$18:$R$18,0)),v.IPCC.risk,2,FALSE), "")</f>
        <v>Moderate</v>
      </c>
      <c r="Y98" s="8" t="s">
        <v>1027</v>
      </c>
      <c r="Z98" s="155" t="s">
        <v>1432</v>
      </c>
      <c r="AA98" s="8" t="s">
        <v>65</v>
      </c>
      <c r="AB98" s="134"/>
      <c r="AC98" s="4"/>
    </row>
    <row r="99" spans="1:29" ht="99.95" customHeight="1" x14ac:dyDescent="0.25">
      <c r="A99" s="103" t="s">
        <v>1441</v>
      </c>
      <c r="B99" s="104" t="s">
        <v>174</v>
      </c>
      <c r="C99" s="105" t="s">
        <v>693</v>
      </c>
      <c r="D99" s="105" t="s">
        <v>90</v>
      </c>
      <c r="E99" s="105"/>
      <c r="F99" s="105" t="s">
        <v>31</v>
      </c>
      <c r="G99" s="104" t="s">
        <v>1442</v>
      </c>
      <c r="H99" s="106" t="s">
        <v>1443</v>
      </c>
      <c r="I99" s="106" t="s">
        <v>984</v>
      </c>
      <c r="J99" s="93" t="s">
        <v>34</v>
      </c>
      <c r="K99" s="93" t="s">
        <v>34</v>
      </c>
      <c r="L99" s="93" t="s">
        <v>34</v>
      </c>
      <c r="M99" s="93" t="s">
        <v>35</v>
      </c>
      <c r="N99" s="93" t="s">
        <v>35</v>
      </c>
      <c r="O99" s="363" t="s">
        <v>985</v>
      </c>
      <c r="P99" s="5" t="s">
        <v>34</v>
      </c>
      <c r="Q99" s="7" t="s">
        <v>39</v>
      </c>
      <c r="R99" s="8" t="str">
        <f>IFERROR(VLOOKUP(INDEX([4]Validation!$O$11:$R$14, MATCH($Q99,[4]Validation!$M$11:$M$14,0),MATCH($P99,[4]Validation!$O$9:$R$9,0)),[4]Validation!$F$10:$G$25,2,FALSE), "")</f>
        <v>Moderate</v>
      </c>
      <c r="S99" s="367" t="s">
        <v>1444</v>
      </c>
      <c r="T99" s="8" t="str">
        <f>IFERROR(VLOOKUP(INDEX([4]Validation!$O$20:$R$23, MATCH($R99,[4]Validation!$M$20:$M$23,0),MATCH(J99,[4]Validation!$O$18:$R$18,0)),v.IPCC.risk,2,FALSE), "")</f>
        <v>Low</v>
      </c>
      <c r="U99" s="8" t="str">
        <f>IFERROR(VLOOKUP(INDEX([4]Validation!$O$20:$R$23, MATCH($R99,[4]Validation!$M$20:$M$23,0),MATCH(K99,[4]Validation!$O$18:$R$18,0)),v.IPCC.risk,2,FALSE), "")</f>
        <v>Low</v>
      </c>
      <c r="V99" s="8" t="str">
        <f>IFERROR(VLOOKUP(INDEX([4]Validation!$O$20:$R$23, MATCH($R99,[4]Validation!$M$20:$M$23,0),MATCH(L99,[4]Validation!$O$18:$R$18,0)),v.IPCC.risk,2,FALSE), "")</f>
        <v>Low</v>
      </c>
      <c r="W99" s="8" t="str">
        <f>IFERROR(VLOOKUP(INDEX([4]Validation!$O$20:$R$23, MATCH($R99,[4]Validation!$M$20:$M$23,0),MATCH(M99,[4]Validation!$O$18:$R$18,0)),v.IPCC.risk,2,FALSE), "")</f>
        <v>Moderate</v>
      </c>
      <c r="X99" s="8" t="str">
        <f>IFERROR(VLOOKUP(INDEX([4]Validation!$O$20:$R$23, MATCH($R99,[4]Validation!$M$20:$M$23,0),MATCH(N99,[4]Validation!$O$18:$R$18,0)),v.IPCC.risk,2,FALSE), "")</f>
        <v>Moderate</v>
      </c>
      <c r="Y99" s="8" t="s">
        <v>1027</v>
      </c>
      <c r="Z99" s="155" t="s">
        <v>1440</v>
      </c>
      <c r="AA99" s="8" t="s">
        <v>65</v>
      </c>
      <c r="AB99" s="134"/>
      <c r="AC99" s="4"/>
    </row>
    <row r="100" spans="1:29" ht="99.95" customHeight="1" x14ac:dyDescent="0.25">
      <c r="A100" s="103" t="s">
        <v>1445</v>
      </c>
      <c r="B100" s="340" t="s">
        <v>491</v>
      </c>
      <c r="C100" s="105" t="s">
        <v>693</v>
      </c>
      <c r="D100" s="105" t="s">
        <v>90</v>
      </c>
      <c r="E100" s="105"/>
      <c r="F100" s="105" t="s">
        <v>31</v>
      </c>
      <c r="G100" s="104" t="s">
        <v>1446</v>
      </c>
      <c r="H100" s="106" t="s">
        <v>983</v>
      </c>
      <c r="I100" s="106"/>
      <c r="J100" s="93" t="s">
        <v>34</v>
      </c>
      <c r="K100" s="93" t="s">
        <v>34</v>
      </c>
      <c r="L100" s="93" t="s">
        <v>34</v>
      </c>
      <c r="M100" s="93" t="s">
        <v>35</v>
      </c>
      <c r="N100" s="93" t="s">
        <v>35</v>
      </c>
      <c r="O100" s="363" t="s">
        <v>1447</v>
      </c>
      <c r="P100" s="5" t="s">
        <v>35</v>
      </c>
      <c r="Q100" s="7" t="s">
        <v>122</v>
      </c>
      <c r="R100" s="8" t="str">
        <f>IFERROR(VLOOKUP(INDEX([4]Validation!$O$11:$R$14, MATCH($Q100,[4]Validation!$M$11:$M$14,0),MATCH($P100,[4]Validation!$O$9:$R$9,0)),[4]Validation!$F$10:$G$25,2,FALSE), "")</f>
        <v>Moderate</v>
      </c>
      <c r="S100" s="367" t="s">
        <v>1448</v>
      </c>
      <c r="T100" s="8" t="str">
        <f>IFERROR(VLOOKUP(INDEX([4]Validation!$O$20:$R$23, MATCH($R100,[4]Validation!$M$20:$M$23,0),MATCH(J100,[4]Validation!$O$18:$R$18,0)),v.IPCC.risk,2,FALSE), "")</f>
        <v>Low</v>
      </c>
      <c r="U100" s="8" t="str">
        <f>IFERROR(VLOOKUP(INDEX([4]Validation!$O$20:$R$23, MATCH($R100,[4]Validation!$M$20:$M$23,0),MATCH(K100,[4]Validation!$O$18:$R$18,0)),v.IPCC.risk,2,FALSE), "")</f>
        <v>Low</v>
      </c>
      <c r="V100" s="8" t="str">
        <f>IFERROR(VLOOKUP(INDEX([4]Validation!$O$20:$R$23, MATCH($R100,[4]Validation!$M$20:$M$23,0),MATCH(L100,[4]Validation!$O$18:$R$18,0)),v.IPCC.risk,2,FALSE), "")</f>
        <v>Low</v>
      </c>
      <c r="W100" s="8" t="str">
        <f>IFERROR(VLOOKUP(INDEX([4]Validation!$O$20:$R$23, MATCH($R100,[4]Validation!$M$20:$M$23,0),MATCH(M100,[4]Validation!$O$18:$R$18,0)),v.IPCC.risk,2,FALSE), "")</f>
        <v>Moderate</v>
      </c>
      <c r="X100" s="8" t="str">
        <f>IFERROR(VLOOKUP(INDEX([4]Validation!$O$20:$R$23, MATCH($R100,[4]Validation!$M$20:$M$23,0),MATCH(N100,[4]Validation!$O$18:$R$18,0)),v.IPCC.risk,2,FALSE), "")</f>
        <v>Moderate</v>
      </c>
      <c r="Y100" s="8" t="s">
        <v>1027</v>
      </c>
      <c r="Z100" s="155" t="s">
        <v>1440</v>
      </c>
      <c r="AA100" s="8" t="s">
        <v>65</v>
      </c>
      <c r="AB100" s="134"/>
      <c r="AC100" s="4"/>
    </row>
    <row r="101" spans="1:29" ht="99.95" customHeight="1" x14ac:dyDescent="0.25">
      <c r="A101" s="103" t="s">
        <v>1449</v>
      </c>
      <c r="B101" s="107" t="s">
        <v>497</v>
      </c>
      <c r="C101" s="105" t="s">
        <v>693</v>
      </c>
      <c r="D101" s="105" t="s">
        <v>90</v>
      </c>
      <c r="E101" s="105"/>
      <c r="F101" s="105" t="s">
        <v>31</v>
      </c>
      <c r="G101" s="104" t="s">
        <v>1450</v>
      </c>
      <c r="H101" s="106" t="s">
        <v>1451</v>
      </c>
      <c r="I101" s="106"/>
      <c r="J101" s="93" t="s">
        <v>34</v>
      </c>
      <c r="K101" s="93" t="s">
        <v>34</v>
      </c>
      <c r="L101" s="93" t="s">
        <v>34</v>
      </c>
      <c r="M101" s="93" t="s">
        <v>35</v>
      </c>
      <c r="N101" s="93" t="s">
        <v>35</v>
      </c>
      <c r="O101" s="363" t="s">
        <v>1452</v>
      </c>
      <c r="P101" s="5" t="s">
        <v>35</v>
      </c>
      <c r="Q101" s="7" t="s">
        <v>122</v>
      </c>
      <c r="R101" s="8" t="str">
        <f>IFERROR(VLOOKUP(INDEX([4]Validation!$O$11:$R$14, MATCH($Q101,[4]Validation!$M$11:$M$14,0),MATCH($P101,[4]Validation!$O$9:$R$9,0)),[4]Validation!$F$10:$G$25,2,FALSE), "")</f>
        <v>Moderate</v>
      </c>
      <c r="S101" s="367" t="s">
        <v>1453</v>
      </c>
      <c r="T101" s="8" t="str">
        <f>IFERROR(VLOOKUP(INDEX([4]Validation!$O$20:$R$23, MATCH($R101,[4]Validation!$M$20:$M$23,0),MATCH(J101,[4]Validation!$O$18:$R$18,0)),v.IPCC.risk,2,FALSE), "")</f>
        <v>Low</v>
      </c>
      <c r="U101" s="8" t="str">
        <f>IFERROR(VLOOKUP(INDEX([4]Validation!$O$20:$R$23, MATCH($R101,[4]Validation!$M$20:$M$23,0),MATCH(K101,[4]Validation!$O$18:$R$18,0)),v.IPCC.risk,2,FALSE), "")</f>
        <v>Low</v>
      </c>
      <c r="V101" s="8" t="str">
        <f>IFERROR(VLOOKUP(INDEX([4]Validation!$O$20:$R$23, MATCH($R101,[4]Validation!$M$20:$M$23,0),MATCH(L101,[4]Validation!$O$18:$R$18,0)),v.IPCC.risk,2,FALSE), "")</f>
        <v>Low</v>
      </c>
      <c r="W101" s="8" t="str">
        <f>IFERROR(VLOOKUP(INDEX([4]Validation!$O$20:$R$23, MATCH($R101,[4]Validation!$M$20:$M$23,0),MATCH(M101,[4]Validation!$O$18:$R$18,0)),v.IPCC.risk,2,FALSE), "")</f>
        <v>Moderate</v>
      </c>
      <c r="X101" s="8" t="str">
        <f>IFERROR(VLOOKUP(INDEX([4]Validation!$O$20:$R$23, MATCH($R101,[4]Validation!$M$20:$M$23,0),MATCH(N101,[4]Validation!$O$18:$R$18,0)),v.IPCC.risk,2,FALSE), "")</f>
        <v>Moderate</v>
      </c>
      <c r="Y101" s="8" t="s">
        <v>1027</v>
      </c>
      <c r="Z101" s="155" t="s">
        <v>1440</v>
      </c>
      <c r="AA101" s="8" t="s">
        <v>65</v>
      </c>
      <c r="AB101" s="134"/>
      <c r="AC101" s="4"/>
    </row>
    <row r="102" spans="1:29" ht="99.95" customHeight="1" x14ac:dyDescent="0.25">
      <c r="A102" s="103" t="s">
        <v>1454</v>
      </c>
      <c r="B102" s="104" t="s">
        <v>174</v>
      </c>
      <c r="C102" s="105" t="s">
        <v>632</v>
      </c>
      <c r="D102" s="105" t="s">
        <v>90</v>
      </c>
      <c r="E102" s="105"/>
      <c r="F102" s="105" t="s">
        <v>31</v>
      </c>
      <c r="G102" s="104" t="s">
        <v>1455</v>
      </c>
      <c r="H102" s="106" t="s">
        <v>1456</v>
      </c>
      <c r="I102" s="106"/>
      <c r="J102" s="93" t="s">
        <v>34</v>
      </c>
      <c r="K102" s="93" t="s">
        <v>34</v>
      </c>
      <c r="L102" s="93" t="s">
        <v>34</v>
      </c>
      <c r="M102" s="93" t="s">
        <v>35</v>
      </c>
      <c r="N102" s="93" t="s">
        <v>35</v>
      </c>
      <c r="O102" s="363" t="s">
        <v>1457</v>
      </c>
      <c r="P102" s="5" t="s">
        <v>35</v>
      </c>
      <c r="Q102" s="7" t="s">
        <v>34</v>
      </c>
      <c r="R102" s="8" t="str">
        <f>IFERROR(VLOOKUP(INDEX([4]Validation!$O$11:$R$14, MATCH($Q102,[4]Validation!$M$11:$M$14,0),MATCH($P102,[4]Validation!$O$9:$R$9,0)),[4]Validation!$F$10:$G$25,2,FALSE), "")</f>
        <v>Moderate</v>
      </c>
      <c r="S102" s="367" t="s">
        <v>1458</v>
      </c>
      <c r="T102" s="8" t="str">
        <f>IFERROR(VLOOKUP(INDEX([4]Validation!$O$20:$R$23, MATCH($R102,[4]Validation!$M$20:$M$23,0),MATCH(J102,[4]Validation!$O$18:$R$18,0)),v.IPCC.risk,2,FALSE), "")</f>
        <v>Low</v>
      </c>
      <c r="U102" s="8" t="str">
        <f>IFERROR(VLOOKUP(INDEX([4]Validation!$O$20:$R$23, MATCH($R102,[4]Validation!$M$20:$M$23,0),MATCH(K102,[4]Validation!$O$18:$R$18,0)),v.IPCC.risk,2,FALSE), "")</f>
        <v>Low</v>
      </c>
      <c r="V102" s="8" t="str">
        <f>IFERROR(VLOOKUP(INDEX([4]Validation!$O$20:$R$23, MATCH($R102,[4]Validation!$M$20:$M$23,0),MATCH(L102,[4]Validation!$O$18:$R$18,0)),v.IPCC.risk,2,FALSE), "")</f>
        <v>Low</v>
      </c>
      <c r="W102" s="8" t="str">
        <f>IFERROR(VLOOKUP(INDEX([4]Validation!$O$20:$R$23, MATCH($R102,[4]Validation!$M$20:$M$23,0),MATCH(M102,[4]Validation!$O$18:$R$18,0)),v.IPCC.risk,2,FALSE), "")</f>
        <v>Moderate</v>
      </c>
      <c r="X102" s="8" t="str">
        <f>IFERROR(VLOOKUP(INDEX([4]Validation!$O$20:$R$23, MATCH($R102,[4]Validation!$M$20:$M$23,0),MATCH(N102,[4]Validation!$O$18:$R$18,0)),v.IPCC.risk,2,FALSE), "")</f>
        <v>Moderate</v>
      </c>
      <c r="Y102" s="8" t="s">
        <v>1027</v>
      </c>
      <c r="Z102" s="155" t="s">
        <v>1440</v>
      </c>
      <c r="AA102" s="8" t="s">
        <v>65</v>
      </c>
      <c r="AB102" s="134"/>
      <c r="AC102" s="4"/>
    </row>
    <row r="103" spans="1:29" ht="99.95" customHeight="1" x14ac:dyDescent="0.25">
      <c r="A103" s="103" t="s">
        <v>1434</v>
      </c>
      <c r="B103" s="107" t="s">
        <v>259</v>
      </c>
      <c r="C103" s="105" t="s">
        <v>151</v>
      </c>
      <c r="D103" s="105" t="s">
        <v>90</v>
      </c>
      <c r="E103" s="105"/>
      <c r="F103" s="105" t="s">
        <v>31</v>
      </c>
      <c r="G103" s="104" t="s">
        <v>1435</v>
      </c>
      <c r="H103" s="106" t="s">
        <v>1436</v>
      </c>
      <c r="I103" s="106" t="s">
        <v>1437</v>
      </c>
      <c r="J103" s="93" t="s">
        <v>34</v>
      </c>
      <c r="K103" s="93" t="s">
        <v>34</v>
      </c>
      <c r="L103" s="93" t="s">
        <v>34</v>
      </c>
      <c r="M103" s="93" t="s">
        <v>35</v>
      </c>
      <c r="N103" s="93" t="s">
        <v>35</v>
      </c>
      <c r="O103" s="363" t="s">
        <v>1438</v>
      </c>
      <c r="P103" s="5" t="s">
        <v>35</v>
      </c>
      <c r="Q103" s="7" t="s">
        <v>122</v>
      </c>
      <c r="R103" s="8" t="str">
        <f>IFERROR(VLOOKUP(INDEX([4]Validation!$O$11:$R$14, MATCH($Q103,[4]Validation!$M$11:$M$14,0),MATCH($P103,[4]Validation!$O$9:$R$9,0)),[4]Validation!$F$10:$G$25,2,FALSE), "")</f>
        <v>Moderate</v>
      </c>
      <c r="S103" s="367" t="s">
        <v>1439</v>
      </c>
      <c r="T103" s="8" t="str">
        <f>IFERROR(VLOOKUP(INDEX([4]Validation!$O$20:$R$23, MATCH($R103,[4]Validation!$M$20:$M$23,0),MATCH(J103,[4]Validation!$O$18:$R$18,0)),v.IPCC.risk,2,FALSE), "")</f>
        <v>Low</v>
      </c>
      <c r="U103" s="8" t="str">
        <f>IFERROR(VLOOKUP(INDEX([4]Validation!$O$20:$R$23, MATCH($R103,[4]Validation!$M$20:$M$23,0),MATCH(K103,[4]Validation!$O$18:$R$18,0)),v.IPCC.risk,2,FALSE), "")</f>
        <v>Low</v>
      </c>
      <c r="V103" s="8" t="str">
        <f>IFERROR(VLOOKUP(INDEX([4]Validation!$O$20:$R$23, MATCH($R103,[4]Validation!$M$20:$M$23,0),MATCH(L103,[4]Validation!$O$18:$R$18,0)),v.IPCC.risk,2,FALSE), "")</f>
        <v>Low</v>
      </c>
      <c r="W103" s="8" t="str">
        <f>IFERROR(VLOOKUP(INDEX([4]Validation!$O$20:$R$23, MATCH($R103,[4]Validation!$M$20:$M$23,0),MATCH(M103,[4]Validation!$O$18:$R$18,0)),v.IPCC.risk,2,FALSE), "")</f>
        <v>Moderate</v>
      </c>
      <c r="X103" s="8" t="str">
        <f>IFERROR(VLOOKUP(INDEX([4]Validation!$O$20:$R$23, MATCH($R103,[4]Validation!$M$20:$M$23,0),MATCH(N103,[4]Validation!$O$18:$R$18,0)),v.IPCC.risk,2,FALSE), "")</f>
        <v>Moderate</v>
      </c>
      <c r="Y103" s="8" t="s">
        <v>1027</v>
      </c>
      <c r="Z103" s="155" t="s">
        <v>1440</v>
      </c>
      <c r="AA103" s="8" t="s">
        <v>65</v>
      </c>
      <c r="AB103" s="134"/>
      <c r="AC103" s="4"/>
    </row>
    <row r="104" spans="1:29" ht="99.95" customHeight="1" x14ac:dyDescent="0.25">
      <c r="A104" s="103" t="s">
        <v>1459</v>
      </c>
      <c r="B104" s="104" t="s">
        <v>174</v>
      </c>
      <c r="C104" s="105" t="s">
        <v>801</v>
      </c>
      <c r="D104" s="105" t="s">
        <v>90</v>
      </c>
      <c r="E104" s="105"/>
      <c r="F104" s="105" t="s">
        <v>31</v>
      </c>
      <c r="G104" s="104" t="s">
        <v>1460</v>
      </c>
      <c r="H104" s="106" t="s">
        <v>1461</v>
      </c>
      <c r="I104" s="106" t="s">
        <v>1462</v>
      </c>
      <c r="J104" s="93" t="s">
        <v>34</v>
      </c>
      <c r="K104" s="93" t="s">
        <v>34</v>
      </c>
      <c r="L104" s="93" t="s">
        <v>34</v>
      </c>
      <c r="M104" s="93" t="s">
        <v>35</v>
      </c>
      <c r="N104" s="93" t="s">
        <v>35</v>
      </c>
      <c r="O104" s="363" t="s">
        <v>1463</v>
      </c>
      <c r="P104" s="5" t="s">
        <v>35</v>
      </c>
      <c r="Q104" s="7" t="s">
        <v>122</v>
      </c>
      <c r="R104" s="8" t="str">
        <f>IFERROR(VLOOKUP(INDEX([4]Validation!$O$11:$R$14, MATCH($Q104,[4]Validation!$M$11:$M$14,0),MATCH($P104,[4]Validation!$O$9:$R$9,0)),[4]Validation!$F$10:$G$25,2,FALSE), "")</f>
        <v>Moderate</v>
      </c>
      <c r="S104" s="367" t="s">
        <v>1464</v>
      </c>
      <c r="T104" s="8" t="str">
        <f>IFERROR(VLOOKUP(INDEX([4]Validation!$O$20:$R$23, MATCH($R104,[4]Validation!$M$20:$M$23,0),MATCH(J104,[4]Validation!$O$18:$R$18,0)),v.IPCC.risk,2,FALSE), "")</f>
        <v>Low</v>
      </c>
      <c r="U104" s="8" t="str">
        <f>IFERROR(VLOOKUP(INDEX([4]Validation!$O$20:$R$23, MATCH($R104,[4]Validation!$M$20:$M$23,0),MATCH(K104,[4]Validation!$O$18:$R$18,0)),v.IPCC.risk,2,FALSE), "")</f>
        <v>Low</v>
      </c>
      <c r="V104" s="8" t="str">
        <f>IFERROR(VLOOKUP(INDEX([4]Validation!$O$20:$R$23, MATCH($R104,[4]Validation!$M$20:$M$23,0),MATCH(L104,[4]Validation!$O$18:$R$18,0)),v.IPCC.risk,2,FALSE), "")</f>
        <v>Low</v>
      </c>
      <c r="W104" s="8" t="str">
        <f>IFERROR(VLOOKUP(INDEX([4]Validation!$O$20:$R$23, MATCH($R104,[4]Validation!$M$20:$M$23,0),MATCH(M104,[4]Validation!$O$18:$R$18,0)),v.IPCC.risk,2,FALSE), "")</f>
        <v>Moderate</v>
      </c>
      <c r="X104" s="8" t="str">
        <f>IFERROR(VLOOKUP(INDEX([4]Validation!$O$20:$R$23, MATCH($R104,[4]Validation!$M$20:$M$23,0),MATCH(N104,[4]Validation!$O$18:$R$18,0)),v.IPCC.risk,2,FALSE), "")</f>
        <v>Moderate</v>
      </c>
      <c r="Y104" s="8" t="s">
        <v>1027</v>
      </c>
      <c r="Z104" s="155" t="s">
        <v>1440</v>
      </c>
      <c r="AA104" s="8" t="s">
        <v>65</v>
      </c>
      <c r="AB104" s="134"/>
      <c r="AC104" s="4"/>
    </row>
    <row r="105" spans="1:29" ht="99.95" customHeight="1" x14ac:dyDescent="0.25">
      <c r="A105" s="103" t="s">
        <v>1471</v>
      </c>
      <c r="B105" s="104" t="s">
        <v>174</v>
      </c>
      <c r="C105" s="105" t="s">
        <v>89</v>
      </c>
      <c r="D105" s="105" t="s">
        <v>90</v>
      </c>
      <c r="E105" s="105" t="s">
        <v>1418</v>
      </c>
      <c r="F105" s="105" t="s">
        <v>31</v>
      </c>
      <c r="G105" s="104" t="s">
        <v>1472</v>
      </c>
      <c r="H105" s="106" t="s">
        <v>930</v>
      </c>
      <c r="I105" s="106" t="s">
        <v>1037</v>
      </c>
      <c r="J105" s="93" t="s">
        <v>34</v>
      </c>
      <c r="K105" s="93" t="s">
        <v>34</v>
      </c>
      <c r="L105" s="93" t="s">
        <v>34</v>
      </c>
      <c r="M105" s="93" t="s">
        <v>35</v>
      </c>
      <c r="N105" s="93" t="s">
        <v>36</v>
      </c>
      <c r="O105" s="363" t="s">
        <v>1038</v>
      </c>
      <c r="P105" s="5" t="s">
        <v>1296</v>
      </c>
      <c r="Q105" s="7" t="s">
        <v>36</v>
      </c>
      <c r="R105" s="8" t="str">
        <f>IFERROR(VLOOKUP(INDEX([4]Validation!$O$11:$R$14, MATCH($Q105,[4]Validation!$M$11:$M$14,0),MATCH($P105,[4]Validation!$O$9:$R$9,0)),[4]Validation!$F$10:$G$25,2,FALSE), "")</f>
        <v>Low</v>
      </c>
      <c r="S105" s="367" t="s">
        <v>1473</v>
      </c>
      <c r="T105" s="8" t="str">
        <f>IFERROR(VLOOKUP(INDEX([4]Validation!$O$20:$R$23, MATCH($R105,[4]Validation!$M$20:$M$23,0),MATCH(J105,[4]Validation!$O$18:$R$18,0)),v.IPCC.risk,2,FALSE), "")</f>
        <v>Low</v>
      </c>
      <c r="U105" s="8" t="str">
        <f>IFERROR(VLOOKUP(INDEX([4]Validation!$O$20:$R$23, MATCH($R105,[4]Validation!$M$20:$M$23,0),MATCH(K105,[4]Validation!$O$18:$R$18,0)),v.IPCC.risk,2,FALSE), "")</f>
        <v>Low</v>
      </c>
      <c r="V105" s="8" t="str">
        <f>IFERROR(VLOOKUP(INDEX([4]Validation!$O$20:$R$23, MATCH($R105,[4]Validation!$M$20:$M$23,0),MATCH(L105,[4]Validation!$O$18:$R$18,0)),v.IPCC.risk,2,FALSE), "")</f>
        <v>Low</v>
      </c>
      <c r="W105" s="8" t="str">
        <f>IFERROR(VLOOKUP(INDEX([4]Validation!$O$20:$R$23, MATCH($R105,[4]Validation!$M$20:$M$23,0),MATCH(M105,[4]Validation!$O$18:$R$18,0)),v.IPCC.risk,2,FALSE), "")</f>
        <v>Low</v>
      </c>
      <c r="X105" s="8" t="str">
        <f>IFERROR(VLOOKUP(INDEX([4]Validation!$O$20:$R$23, MATCH($R105,[4]Validation!$M$20:$M$23,0),MATCH(N105,[4]Validation!$O$18:$R$18,0)),v.IPCC.risk,2,FALSE), "")</f>
        <v>Moderate</v>
      </c>
      <c r="Y105" s="8" t="s">
        <v>1027</v>
      </c>
      <c r="Z105" s="155" t="s">
        <v>1474</v>
      </c>
      <c r="AA105" s="8" t="s">
        <v>65</v>
      </c>
      <c r="AB105" s="134"/>
      <c r="AC105" s="4"/>
    </row>
    <row r="106" spans="1:29" ht="99.95" customHeight="1" x14ac:dyDescent="0.25">
      <c r="A106" s="103" t="s">
        <v>1521</v>
      </c>
      <c r="B106" s="340" t="s">
        <v>68</v>
      </c>
      <c r="C106" s="105" t="s">
        <v>732</v>
      </c>
      <c r="D106" s="105" t="s">
        <v>90</v>
      </c>
      <c r="E106" s="105"/>
      <c r="F106" s="105" t="s">
        <v>31</v>
      </c>
      <c r="G106" s="104" t="s">
        <v>1522</v>
      </c>
      <c r="H106" s="106"/>
      <c r="I106" s="106"/>
      <c r="J106" s="93" t="s">
        <v>34</v>
      </c>
      <c r="K106" s="93" t="s">
        <v>34</v>
      </c>
      <c r="L106" s="93" t="s">
        <v>34</v>
      </c>
      <c r="M106" s="93" t="s">
        <v>35</v>
      </c>
      <c r="N106" s="93" t="s">
        <v>35</v>
      </c>
      <c r="O106" s="363" t="s">
        <v>1523</v>
      </c>
      <c r="P106" s="5" t="s">
        <v>34</v>
      </c>
      <c r="Q106" s="7" t="s">
        <v>122</v>
      </c>
      <c r="R106" s="8" t="str">
        <f>IFERROR(VLOOKUP(INDEX([4]Validation!$O$11:$R$14, MATCH($Q106,[4]Validation!$M$11:$M$14,0),MATCH($P106,[4]Validation!$O$9:$R$9,0)),[4]Validation!$F$10:$G$25,2,FALSE), "")</f>
        <v>Low</v>
      </c>
      <c r="S106" s="367" t="s">
        <v>1524</v>
      </c>
      <c r="T106" s="8" t="str">
        <f>IFERROR(VLOOKUP(INDEX([4]Validation!$O$20:$R$23, MATCH($R106,[4]Validation!$M$20:$M$23,0),MATCH(J106,[4]Validation!$O$18:$R$18,0)),v.IPCC.risk,2,FALSE), "")</f>
        <v>Low</v>
      </c>
      <c r="U106" s="8" t="str">
        <f>IFERROR(VLOOKUP(INDEX([4]Validation!$O$20:$R$23, MATCH($R106,[4]Validation!$M$20:$M$23,0),MATCH(K106,[4]Validation!$O$18:$R$18,0)),v.IPCC.risk,2,FALSE), "")</f>
        <v>Low</v>
      </c>
      <c r="V106" s="8" t="str">
        <f>IFERROR(VLOOKUP(INDEX([4]Validation!$O$20:$R$23, MATCH($R106,[4]Validation!$M$20:$M$23,0),MATCH(L106,[4]Validation!$O$18:$R$18,0)),v.IPCC.risk,2,FALSE), "")</f>
        <v>Low</v>
      </c>
      <c r="W106" s="8" t="str">
        <f>IFERROR(VLOOKUP(INDEX([4]Validation!$O$20:$R$23, MATCH($R106,[4]Validation!$M$20:$M$23,0),MATCH(M106,[4]Validation!$O$18:$R$18,0)),v.IPCC.risk,2,FALSE), "")</f>
        <v>Low</v>
      </c>
      <c r="X106" s="8" t="str">
        <f>IFERROR(VLOOKUP(INDEX([4]Validation!$O$20:$R$23, MATCH($R106,[4]Validation!$M$20:$M$23,0),MATCH(N106,[4]Validation!$O$18:$R$18,0)),v.IPCC.risk,2,FALSE), "")</f>
        <v>Low</v>
      </c>
      <c r="Y106" s="8" t="s">
        <v>35</v>
      </c>
      <c r="Z106" s="155" t="s">
        <v>1525</v>
      </c>
      <c r="AA106" s="8" t="s">
        <v>65</v>
      </c>
      <c r="AB106" s="134"/>
      <c r="AC106" s="4"/>
    </row>
    <row r="107" spans="1:29" ht="99.95" customHeight="1" x14ac:dyDescent="0.25">
      <c r="A107" s="120" t="s">
        <v>1579</v>
      </c>
      <c r="B107" s="160" t="s">
        <v>268</v>
      </c>
      <c r="C107" s="161" t="s">
        <v>779</v>
      </c>
      <c r="D107" s="161" t="s">
        <v>90</v>
      </c>
      <c r="E107" s="161"/>
      <c r="F107" s="161" t="s">
        <v>49</v>
      </c>
      <c r="G107" s="162" t="s">
        <v>1580</v>
      </c>
      <c r="H107" s="163"/>
      <c r="I107" s="163"/>
      <c r="J107" s="164" t="s">
        <v>34</v>
      </c>
      <c r="K107" s="164" t="s">
        <v>35</v>
      </c>
      <c r="L107" s="164" t="s">
        <v>34</v>
      </c>
      <c r="M107" s="164" t="s">
        <v>35</v>
      </c>
      <c r="N107" s="164" t="s">
        <v>34</v>
      </c>
      <c r="O107" s="365" t="s">
        <v>1581</v>
      </c>
      <c r="P107" s="120" t="s">
        <v>35</v>
      </c>
      <c r="Q107" s="120" t="s">
        <v>34</v>
      </c>
      <c r="R107" s="120" t="str">
        <f>IFERROR(VLOOKUP(INDEX([4]Validation!$O$11:$R$14, MATCH($Q107,[4]Validation!$M$11:$M$14,0),MATCH($P107,[4]Validation!$O$9:$R$9,0)),[4]Validation!$F$10:$G$25,2,FALSE), "")</f>
        <v>Moderate</v>
      </c>
      <c r="S107" s="368" t="s">
        <v>1582</v>
      </c>
      <c r="T107" s="129" t="str">
        <f>IFERROR(VLOOKUP(INDEX([4]Validation!$O$20:$R$23, MATCH($R107,[4]Validation!$M$20:$M$23,0),MATCH(J107,[4]Validation!$O$18:$R$18,0)),v.IPCC.risk,2,FALSE), "")</f>
        <v>Low</v>
      </c>
      <c r="U107" s="129" t="str">
        <f>IFERROR(VLOOKUP(INDEX([4]Validation!$O$20:$R$23, MATCH($R107,[4]Validation!$M$20:$M$23,0),MATCH(K107,[4]Validation!$O$18:$R$18,0)),v.IPCC.risk,2,FALSE), "")</f>
        <v>Moderate</v>
      </c>
      <c r="V107" s="129" t="str">
        <f>IFERROR(VLOOKUP(INDEX([4]Validation!$O$20:$R$23, MATCH($R107,[4]Validation!$M$20:$M$23,0),MATCH(L107,[4]Validation!$O$18:$R$18,0)),v.IPCC.risk,2,FALSE), "")</f>
        <v>Low</v>
      </c>
      <c r="W107" s="129" t="str">
        <f>IFERROR(VLOOKUP(INDEX([4]Validation!$O$20:$R$23, MATCH($R107,[4]Validation!$M$20:$M$23,0),MATCH(M107,[4]Validation!$O$18:$R$18,0)),v.IPCC.risk,2,FALSE), "")</f>
        <v>Moderate</v>
      </c>
      <c r="X107" s="129" t="str">
        <f>IFERROR(VLOOKUP(INDEX([4]Validation!$O$20:$R$23, MATCH($R107,[4]Validation!$M$20:$M$23,0),MATCH(N107,[4]Validation!$O$18:$R$18,0)),v.IPCC.risk,2,FALSE), "")</f>
        <v>Low</v>
      </c>
      <c r="Y107" s="129" t="s">
        <v>479</v>
      </c>
      <c r="Z107" s="204" t="s">
        <v>1583</v>
      </c>
      <c r="AA107" s="165" t="s">
        <v>43</v>
      </c>
      <c r="AB107" s="134" t="s">
        <v>2107</v>
      </c>
      <c r="AC107" s="4"/>
    </row>
    <row r="108" spans="1:29" ht="99.95" customHeight="1" x14ac:dyDescent="0.25">
      <c r="A108" s="103" t="s">
        <v>1585</v>
      </c>
      <c r="B108" s="104" t="s">
        <v>27</v>
      </c>
      <c r="C108" s="105" t="s">
        <v>732</v>
      </c>
      <c r="D108" s="105" t="s">
        <v>90</v>
      </c>
      <c r="E108" s="105"/>
      <c r="F108" s="105" t="s">
        <v>49</v>
      </c>
      <c r="G108" s="104" t="s">
        <v>1586</v>
      </c>
      <c r="H108" s="106" t="s">
        <v>1587</v>
      </c>
      <c r="I108" s="106"/>
      <c r="J108" s="93" t="s">
        <v>34</v>
      </c>
      <c r="K108" s="93" t="s">
        <v>34</v>
      </c>
      <c r="L108" s="93" t="s">
        <v>34</v>
      </c>
      <c r="M108" s="93" t="s">
        <v>34</v>
      </c>
      <c r="N108" s="93" t="s">
        <v>34</v>
      </c>
      <c r="O108" s="363" t="s">
        <v>1588</v>
      </c>
      <c r="P108" s="5" t="s">
        <v>34</v>
      </c>
      <c r="Q108" s="7" t="s">
        <v>122</v>
      </c>
      <c r="R108" s="136" t="str">
        <f>IFERROR(VLOOKUP(INDEX([4]Validation!$O$11:$R$14, MATCH($Q108,[4]Validation!$M$11:$M$14,0),MATCH($P108,[4]Validation!$O$9:$R$9,0)),[4]Validation!$F$10:$G$25,2,FALSE), "")</f>
        <v>Low</v>
      </c>
      <c r="S108" s="367" t="s">
        <v>1589</v>
      </c>
      <c r="T108" s="8" t="str">
        <f>IFERROR(VLOOKUP(INDEX([4]Validation!$O$20:$R$23, MATCH($R108,[4]Validation!$M$20:$M$23,0),MATCH(J108,[4]Validation!$O$18:$R$18,0)),v.IPCC.risk,2,FALSE), "")</f>
        <v>Low</v>
      </c>
      <c r="U108" s="8" t="str">
        <f>IFERROR(VLOOKUP(INDEX([4]Validation!$O$20:$R$23, MATCH($R108,[4]Validation!$M$20:$M$23,0),MATCH(K108,[4]Validation!$O$18:$R$18,0)),v.IPCC.risk,2,FALSE), "")</f>
        <v>Low</v>
      </c>
      <c r="V108" s="8" t="str">
        <f>IFERROR(VLOOKUP(INDEX([4]Validation!$O$20:$R$23, MATCH($R108,[4]Validation!$M$20:$M$23,0),MATCH(L108,[4]Validation!$O$18:$R$18,0)),v.IPCC.risk,2,FALSE), "")</f>
        <v>Low</v>
      </c>
      <c r="W108" s="8" t="str">
        <f>IFERROR(VLOOKUP(INDEX([4]Validation!$O$20:$R$23, MATCH($R108,[4]Validation!$M$20:$M$23,0),MATCH(M108,[4]Validation!$O$18:$R$18,0)),v.IPCC.risk,2,FALSE), "")</f>
        <v>Low</v>
      </c>
      <c r="X108" s="8" t="str">
        <f>IFERROR(VLOOKUP(INDEX([4]Validation!$O$20:$R$23, MATCH($R108,[4]Validation!$M$20:$M$23,0),MATCH(N108,[4]Validation!$O$18:$R$18,0)),v.IPCC.risk,2,FALSE), "")</f>
        <v>Low</v>
      </c>
      <c r="Y108" s="8" t="s">
        <v>479</v>
      </c>
      <c r="Z108" s="155" t="s">
        <v>1590</v>
      </c>
      <c r="AA108" s="8" t="s">
        <v>43</v>
      </c>
      <c r="AB108" s="134"/>
      <c r="AC108" s="4"/>
    </row>
    <row r="109" spans="1:29" ht="99.95" customHeight="1" x14ac:dyDescent="0.25">
      <c r="A109" s="103" t="s">
        <v>1607</v>
      </c>
      <c r="B109" s="340" t="s">
        <v>276</v>
      </c>
      <c r="C109" s="105" t="s">
        <v>89</v>
      </c>
      <c r="D109" s="105" t="s">
        <v>90</v>
      </c>
      <c r="E109" s="105"/>
      <c r="F109" s="105" t="s">
        <v>31</v>
      </c>
      <c r="G109" s="104" t="s">
        <v>1608</v>
      </c>
      <c r="H109" s="106" t="s">
        <v>1609</v>
      </c>
      <c r="I109" s="106"/>
      <c r="J109" s="93" t="s">
        <v>34</v>
      </c>
      <c r="K109" s="93" t="s">
        <v>34</v>
      </c>
      <c r="L109" s="93" t="s">
        <v>34</v>
      </c>
      <c r="M109" s="93" t="s">
        <v>34</v>
      </c>
      <c r="N109" s="93" t="s">
        <v>34</v>
      </c>
      <c r="O109" s="363" t="s">
        <v>1610</v>
      </c>
      <c r="P109" s="5" t="s">
        <v>35</v>
      </c>
      <c r="Q109" s="7" t="s">
        <v>122</v>
      </c>
      <c r="R109" s="8" t="str">
        <f>IFERROR(VLOOKUP(INDEX([4]Validation!$O$11:$R$14, MATCH($Q109,[4]Validation!$M$11:$M$14,0),MATCH($P109,[4]Validation!$O$9:$R$9,0)),[4]Validation!$F$10:$G$25,2,FALSE), "")</f>
        <v>Moderate</v>
      </c>
      <c r="S109" s="367" t="s">
        <v>1611</v>
      </c>
      <c r="T109" s="8" t="str">
        <f>IFERROR(VLOOKUP(INDEX([4]Validation!$O$20:$R$23, MATCH($R109,[4]Validation!$M$20:$M$23,0),MATCH(J109,[4]Validation!$O$18:$R$18,0)),v.IPCC.risk,2,FALSE), "")</f>
        <v>Low</v>
      </c>
      <c r="U109" s="8" t="str">
        <f>IFERROR(VLOOKUP(INDEX([4]Validation!$O$20:$R$23, MATCH($R109,[4]Validation!$M$20:$M$23,0),MATCH(K109,[4]Validation!$O$18:$R$18,0)),v.IPCC.risk,2,FALSE), "")</f>
        <v>Low</v>
      </c>
      <c r="V109" s="8" t="str">
        <f>IFERROR(VLOOKUP(INDEX([4]Validation!$O$20:$R$23, MATCH($R109,[4]Validation!$M$20:$M$23,0),MATCH(L109,[4]Validation!$O$18:$R$18,0)),v.IPCC.risk,2,FALSE), "")</f>
        <v>Low</v>
      </c>
      <c r="W109" s="8" t="str">
        <f>IFERROR(VLOOKUP(INDEX([4]Validation!$O$20:$R$23, MATCH($R109,[4]Validation!$M$20:$M$23,0),MATCH(M109,[4]Validation!$O$18:$R$18,0)),v.IPCC.risk,2,FALSE), "")</f>
        <v>Low</v>
      </c>
      <c r="X109" s="8" t="str">
        <f>IFERROR(VLOOKUP(INDEX([4]Validation!$O$20:$R$23, MATCH($R109,[4]Validation!$M$20:$M$23,0),MATCH(N109,[4]Validation!$O$18:$R$18,0)),v.IPCC.risk,2,FALSE), "")</f>
        <v>Low</v>
      </c>
      <c r="Y109" s="8" t="s">
        <v>479</v>
      </c>
      <c r="Z109" s="155" t="s">
        <v>1612</v>
      </c>
      <c r="AA109" s="8" t="s">
        <v>65</v>
      </c>
      <c r="AB109" s="134"/>
      <c r="AC109" s="4"/>
    </row>
    <row r="110" spans="1:29" ht="99.95" customHeight="1" x14ac:dyDescent="0.25">
      <c r="A110" s="103" t="s">
        <v>1601</v>
      </c>
      <c r="B110" s="107" t="s">
        <v>497</v>
      </c>
      <c r="C110" s="105" t="s">
        <v>550</v>
      </c>
      <c r="D110" s="105" t="s">
        <v>90</v>
      </c>
      <c r="E110" s="105"/>
      <c r="F110" s="105" t="s">
        <v>31</v>
      </c>
      <c r="G110" s="104" t="s">
        <v>1602</v>
      </c>
      <c r="H110" s="106" t="s">
        <v>1603</v>
      </c>
      <c r="I110" s="106"/>
      <c r="J110" s="93" t="s">
        <v>34</v>
      </c>
      <c r="K110" s="93" t="s">
        <v>34</v>
      </c>
      <c r="L110" s="93" t="s">
        <v>34</v>
      </c>
      <c r="M110" s="93" t="s">
        <v>34</v>
      </c>
      <c r="N110" s="93" t="s">
        <v>34</v>
      </c>
      <c r="O110" s="363" t="s">
        <v>1604</v>
      </c>
      <c r="P110" s="5" t="s">
        <v>34</v>
      </c>
      <c r="Q110" s="7" t="s">
        <v>34</v>
      </c>
      <c r="R110" s="8" t="str">
        <f>IFERROR(VLOOKUP(INDEX([4]Validation!$O$11:$R$14, MATCH($Q110,[4]Validation!$M$11:$M$14,0),MATCH($P110,[4]Validation!$O$9:$R$9,0)),[4]Validation!$F$10:$G$25,2,FALSE), "")</f>
        <v>Low</v>
      </c>
      <c r="S110" s="367" t="s">
        <v>1605</v>
      </c>
      <c r="T110" s="8" t="str">
        <f>IFERROR(VLOOKUP(INDEX([4]Validation!$O$20:$R$23, MATCH($R110,[4]Validation!$M$20:$M$23,0),MATCH(J110,[4]Validation!$O$18:$R$18,0)),v.IPCC.risk,2,FALSE), "")</f>
        <v>Low</v>
      </c>
      <c r="U110" s="8" t="str">
        <f>IFERROR(VLOOKUP(INDEX([4]Validation!$O$20:$R$23, MATCH($R110,[4]Validation!$M$20:$M$23,0),MATCH(K110,[4]Validation!$O$18:$R$18,0)),v.IPCC.risk,2,FALSE), "")</f>
        <v>Low</v>
      </c>
      <c r="V110" s="8" t="str">
        <f>IFERROR(VLOOKUP(INDEX([4]Validation!$O$20:$R$23, MATCH($R110,[4]Validation!$M$20:$M$23,0),MATCH(L110,[4]Validation!$O$18:$R$18,0)),v.IPCC.risk,2,FALSE), "")</f>
        <v>Low</v>
      </c>
      <c r="W110" s="8" t="str">
        <f>IFERROR(VLOOKUP(INDEX([4]Validation!$O$20:$R$23, MATCH($R110,[4]Validation!$M$20:$M$23,0),MATCH(M110,[4]Validation!$O$18:$R$18,0)),v.IPCC.risk,2,FALSE), "")</f>
        <v>Low</v>
      </c>
      <c r="X110" s="8" t="str">
        <f>IFERROR(VLOOKUP(INDEX([4]Validation!$O$20:$R$23, MATCH($R110,[4]Validation!$M$20:$M$23,0),MATCH(N110,[4]Validation!$O$18:$R$18,0)),v.IPCC.risk,2,FALSE), "")</f>
        <v>Low</v>
      </c>
      <c r="Y110" s="8" t="s">
        <v>479</v>
      </c>
      <c r="Z110" s="155" t="s">
        <v>1606</v>
      </c>
      <c r="AA110" s="8" t="s">
        <v>65</v>
      </c>
      <c r="AB110" s="134"/>
      <c r="AC110" s="4"/>
    </row>
    <row r="111" spans="1:29" ht="99.95" customHeight="1" x14ac:dyDescent="0.25">
      <c r="A111" s="103" t="s">
        <v>1700</v>
      </c>
      <c r="B111" s="107" t="s">
        <v>623</v>
      </c>
      <c r="C111" s="105" t="s">
        <v>151</v>
      </c>
      <c r="D111" s="105" t="s">
        <v>90</v>
      </c>
      <c r="E111" s="105"/>
      <c r="F111" s="105" t="s">
        <v>31</v>
      </c>
      <c r="G111" s="104" t="s">
        <v>1701</v>
      </c>
      <c r="H111" s="106" t="s">
        <v>1702</v>
      </c>
      <c r="I111" s="106"/>
      <c r="J111" s="93" t="s">
        <v>34</v>
      </c>
      <c r="K111" s="93" t="s">
        <v>34</v>
      </c>
      <c r="L111" s="93" t="s">
        <v>34</v>
      </c>
      <c r="M111" s="93" t="s">
        <v>35</v>
      </c>
      <c r="N111" s="93" t="s">
        <v>35</v>
      </c>
      <c r="O111" s="363" t="s">
        <v>1703</v>
      </c>
      <c r="P111" s="5" t="s">
        <v>34</v>
      </c>
      <c r="Q111" s="7" t="s">
        <v>34</v>
      </c>
      <c r="R111" s="8" t="str">
        <f>IFERROR(VLOOKUP(INDEX([4]Validation!$O$11:$R$14, MATCH($Q111,[4]Validation!$M$11:$M$14,0),MATCH($P111,[4]Validation!$O$9:$R$9,0)),[4]Validation!$F$10:$G$25,2,FALSE), "")</f>
        <v>Low</v>
      </c>
      <c r="S111" s="367" t="s">
        <v>1704</v>
      </c>
      <c r="T111" s="8" t="str">
        <f>IFERROR(VLOOKUP(INDEX([4]Validation!$O$20:$R$23, MATCH($R111,[4]Validation!$M$20:$M$23,0),MATCH(J111,[4]Validation!$O$18:$R$18,0)),v.IPCC.risk,2,FALSE), "")</f>
        <v>Low</v>
      </c>
      <c r="U111" s="8" t="str">
        <f>IFERROR(VLOOKUP(INDEX([4]Validation!$O$20:$R$23, MATCH($R111,[4]Validation!$M$20:$M$23,0),MATCH(K111,[4]Validation!$O$18:$R$18,0)),v.IPCC.risk,2,FALSE), "")</f>
        <v>Low</v>
      </c>
      <c r="V111" s="8" t="str">
        <f>IFERROR(VLOOKUP(INDEX([4]Validation!$O$20:$R$23, MATCH($R111,[4]Validation!$M$20:$M$23,0),MATCH(L111,[4]Validation!$O$18:$R$18,0)),v.IPCC.risk,2,FALSE), "")</f>
        <v>Low</v>
      </c>
      <c r="W111" s="8" t="str">
        <f>IFERROR(VLOOKUP(INDEX([4]Validation!$O$20:$R$23, MATCH($R111,[4]Validation!$M$20:$M$23,0),MATCH(M111,[4]Validation!$O$18:$R$18,0)),v.IPCC.risk,2,FALSE), "")</f>
        <v>Low</v>
      </c>
      <c r="X111" s="8" t="str">
        <f>IFERROR(VLOOKUP(INDEX([4]Validation!$O$20:$R$23, MATCH($R111,[4]Validation!$M$20:$M$23,0),MATCH(N111,[4]Validation!$O$18:$R$18,0)),v.IPCC.risk,2,FALSE), "")</f>
        <v>Low</v>
      </c>
      <c r="Y111" s="8" t="s">
        <v>479</v>
      </c>
      <c r="Z111" s="155" t="s">
        <v>919</v>
      </c>
      <c r="AA111" s="8" t="s">
        <v>43</v>
      </c>
      <c r="AB111" s="134"/>
      <c r="AC111" s="4"/>
    </row>
    <row r="112" spans="1:29" ht="99.95" customHeight="1" x14ac:dyDescent="0.25">
      <c r="A112" s="103" t="s">
        <v>1806</v>
      </c>
      <c r="B112" s="107" t="s">
        <v>106</v>
      </c>
      <c r="C112" s="105" t="s">
        <v>718</v>
      </c>
      <c r="D112" s="105" t="s">
        <v>90</v>
      </c>
      <c r="E112" s="105"/>
      <c r="F112" s="105" t="s">
        <v>31</v>
      </c>
      <c r="G112" s="104" t="s">
        <v>1807</v>
      </c>
      <c r="H112" s="106" t="s">
        <v>1808</v>
      </c>
      <c r="I112" s="106"/>
      <c r="J112" s="93" t="s">
        <v>35</v>
      </c>
      <c r="K112" s="93" t="s">
        <v>35</v>
      </c>
      <c r="L112" s="93" t="s">
        <v>35</v>
      </c>
      <c r="M112" s="93" t="s">
        <v>34</v>
      </c>
      <c r="N112" s="93" t="s">
        <v>34</v>
      </c>
      <c r="O112" s="363" t="s">
        <v>1809</v>
      </c>
      <c r="P112" s="5" t="s">
        <v>35</v>
      </c>
      <c r="Q112" s="7" t="s">
        <v>122</v>
      </c>
      <c r="R112" s="8" t="str">
        <f>IFERROR(VLOOKUP(INDEX([4]Validation!$O$11:$R$14, MATCH($Q112,[4]Validation!$M$11:$M$14,0),MATCH($P112,[4]Validation!$O$9:$R$9,0)),[4]Validation!$F$10:$G$25,2,FALSE), "")</f>
        <v>Moderate</v>
      </c>
      <c r="S112" s="367" t="s">
        <v>1810</v>
      </c>
      <c r="T112" s="8" t="str">
        <f>IFERROR(VLOOKUP(INDEX([4]Validation!$O$20:$R$23, MATCH($R112,[4]Validation!$M$20:$M$23,0),MATCH(J112,[4]Validation!$O$18:$R$18,0)),v.IPCC.risk,2,FALSE), "")</f>
        <v>Moderate</v>
      </c>
      <c r="U112" s="8" t="str">
        <f>IFERROR(VLOOKUP(INDEX([4]Validation!$O$20:$R$23, MATCH($R112,[4]Validation!$M$20:$M$23,0),MATCH(K112,[4]Validation!$O$18:$R$18,0)),v.IPCC.risk,2,FALSE), "")</f>
        <v>Moderate</v>
      </c>
      <c r="V112" s="8" t="str">
        <f>IFERROR(VLOOKUP(INDEX([4]Validation!$O$20:$R$23, MATCH($R112,[4]Validation!$M$20:$M$23,0),MATCH(L112,[4]Validation!$O$18:$R$18,0)),v.IPCC.risk,2,FALSE), "")</f>
        <v>Moderate</v>
      </c>
      <c r="W112" s="8" t="str">
        <f>IFERROR(VLOOKUP(INDEX([4]Validation!$O$20:$R$23, MATCH($R112,[4]Validation!$M$20:$M$23,0),MATCH(M112,[4]Validation!$O$18:$R$18,0)),v.IPCC.risk,2,FALSE), "")</f>
        <v>Low</v>
      </c>
      <c r="X112" s="8" t="str">
        <f>IFERROR(VLOOKUP(INDEX([4]Validation!$O$20:$R$23, MATCH($R112,[4]Validation!$M$20:$M$23,0),MATCH(N112,[4]Validation!$O$18:$R$18,0)),v.IPCC.risk,2,FALSE), "")</f>
        <v>Low</v>
      </c>
      <c r="Y112" s="8" t="s">
        <v>1027</v>
      </c>
      <c r="Z112" s="155" t="s">
        <v>1440</v>
      </c>
      <c r="AA112" s="8" t="s">
        <v>1805</v>
      </c>
      <c r="AB112" s="134"/>
      <c r="AC112" s="4"/>
    </row>
    <row r="113" spans="1:30" ht="99.95" customHeight="1" x14ac:dyDescent="0.25">
      <c r="A113" s="103" t="s">
        <v>1800</v>
      </c>
      <c r="B113" s="107" t="s">
        <v>106</v>
      </c>
      <c r="C113" s="105" t="s">
        <v>151</v>
      </c>
      <c r="D113" s="105" t="s">
        <v>90</v>
      </c>
      <c r="E113" s="105"/>
      <c r="F113" s="105" t="s">
        <v>31</v>
      </c>
      <c r="G113" s="104" t="s">
        <v>1801</v>
      </c>
      <c r="H113" s="106" t="s">
        <v>1802</v>
      </c>
      <c r="I113" s="106"/>
      <c r="J113" s="93" t="s">
        <v>35</v>
      </c>
      <c r="K113" s="93" t="s">
        <v>35</v>
      </c>
      <c r="L113" s="93" t="s">
        <v>35</v>
      </c>
      <c r="M113" s="93" t="s">
        <v>34</v>
      </c>
      <c r="N113" s="93" t="s">
        <v>34</v>
      </c>
      <c r="O113" s="363" t="s">
        <v>1803</v>
      </c>
      <c r="P113" s="5" t="s">
        <v>35</v>
      </c>
      <c r="Q113" s="7" t="s">
        <v>122</v>
      </c>
      <c r="R113" s="8" t="str">
        <f>IFERROR(VLOOKUP(INDEX([4]Validation!$O$11:$R$14, MATCH($Q113,[4]Validation!$M$11:$M$14,0),MATCH($P113,[4]Validation!$O$9:$R$9,0)),[4]Validation!$F$10:$G$25,2,FALSE), "")</f>
        <v>Moderate</v>
      </c>
      <c r="S113" s="367" t="s">
        <v>1804</v>
      </c>
      <c r="T113" s="8" t="str">
        <f>IFERROR(VLOOKUP(INDEX([4]Validation!$O$20:$R$23, MATCH($R113,[4]Validation!$M$20:$M$23,0),MATCH(J113,[4]Validation!$O$18:$R$18,0)),v.IPCC.risk,2,FALSE), "")</f>
        <v>Moderate</v>
      </c>
      <c r="U113" s="8" t="str">
        <f>IFERROR(VLOOKUP(INDEX([4]Validation!$O$20:$R$23, MATCH($R113,[4]Validation!$M$20:$M$23,0),MATCH(K113,[4]Validation!$O$18:$R$18,0)),v.IPCC.risk,2,FALSE), "")</f>
        <v>Moderate</v>
      </c>
      <c r="V113" s="8" t="str">
        <f>IFERROR(VLOOKUP(INDEX([4]Validation!$O$20:$R$23, MATCH($R113,[4]Validation!$M$20:$M$23,0),MATCH(L113,[4]Validation!$O$18:$R$18,0)),v.IPCC.risk,2,FALSE), "")</f>
        <v>Moderate</v>
      </c>
      <c r="W113" s="8" t="str">
        <f>IFERROR(VLOOKUP(INDEX([4]Validation!$O$20:$R$23, MATCH($R113,[4]Validation!$M$20:$M$23,0),MATCH(M113,[4]Validation!$O$18:$R$18,0)),v.IPCC.risk,2,FALSE), "")</f>
        <v>Low</v>
      </c>
      <c r="X113" s="8" t="str">
        <f>IFERROR(VLOOKUP(INDEX([4]Validation!$O$20:$R$23, MATCH($R113,[4]Validation!$M$20:$M$23,0),MATCH(N113,[4]Validation!$O$18:$R$18,0)),v.IPCC.risk,2,FALSE), "")</f>
        <v>Low</v>
      </c>
      <c r="Y113" s="8" t="s">
        <v>1027</v>
      </c>
      <c r="Z113" s="155" t="s">
        <v>1440</v>
      </c>
      <c r="AA113" s="8" t="s">
        <v>1805</v>
      </c>
      <c r="AB113" s="134"/>
      <c r="AC113" s="4"/>
    </row>
    <row r="114" spans="1:30" ht="99.95" customHeight="1" x14ac:dyDescent="0.25">
      <c r="A114" s="103" t="s">
        <v>1987</v>
      </c>
      <c r="B114" s="104" t="s">
        <v>174</v>
      </c>
      <c r="C114" s="105" t="s">
        <v>732</v>
      </c>
      <c r="D114" s="105" t="s">
        <v>90</v>
      </c>
      <c r="E114" s="105" t="s">
        <v>1988</v>
      </c>
      <c r="F114" s="105" t="s">
        <v>31</v>
      </c>
      <c r="G114" s="104" t="s">
        <v>1989</v>
      </c>
      <c r="H114" s="106" t="s">
        <v>1990</v>
      </c>
      <c r="I114" s="106" t="s">
        <v>1991</v>
      </c>
      <c r="J114" s="93" t="s">
        <v>34</v>
      </c>
      <c r="K114" s="93" t="s">
        <v>35</v>
      </c>
      <c r="L114" s="93" t="s">
        <v>35</v>
      </c>
      <c r="M114" s="93" t="s">
        <v>35</v>
      </c>
      <c r="N114" s="93" t="s">
        <v>35</v>
      </c>
      <c r="O114" s="363" t="s">
        <v>1992</v>
      </c>
      <c r="P114" s="5" t="s">
        <v>34</v>
      </c>
      <c r="Q114" s="7" t="s">
        <v>36</v>
      </c>
      <c r="R114" s="136" t="str">
        <f>IFERROR(VLOOKUP(INDEX([4]Validation!$O$11:$R$14, MATCH($Q114,[4]Validation!$M$11:$M$14,0),MATCH($P114,[4]Validation!$O$9:$R$9,0)),[4]Validation!$F$10:$G$25,2,FALSE), "")</f>
        <v>Low</v>
      </c>
      <c r="S114" s="367" t="s">
        <v>1993</v>
      </c>
      <c r="T114" s="8" t="str">
        <f>IFERROR(VLOOKUP(INDEX([4]Validation!$O$20:$R$23, MATCH($R114,[4]Validation!$M$20:$M$23,0),MATCH(J114,[4]Validation!$O$18:$R$18,0)),v.IPCC.risk,2,FALSE), "")</f>
        <v>Low</v>
      </c>
      <c r="U114" s="8" t="str">
        <f>IFERROR(VLOOKUP(INDEX([4]Validation!$O$20:$R$23, MATCH($R114,[4]Validation!$M$20:$M$23,0),MATCH(K114,[4]Validation!$O$18:$R$18,0)),v.IPCC.risk,2,FALSE), "")</f>
        <v>Low</v>
      </c>
      <c r="V114" s="8" t="str">
        <f>IFERROR(VLOOKUP(INDEX([4]Validation!$O$20:$R$23, MATCH($R114,[4]Validation!$M$20:$M$23,0),MATCH(L114,[4]Validation!$O$18:$R$18,0)),v.IPCC.risk,2,FALSE), "")</f>
        <v>Low</v>
      </c>
      <c r="W114" s="8" t="str">
        <f>IFERROR(VLOOKUP(INDEX([4]Validation!$O$20:$R$23, MATCH($R114,[4]Validation!$M$20:$M$23,0),MATCH(M114,[4]Validation!$O$18:$R$18,0)),v.IPCC.risk,2,FALSE), "")</f>
        <v>Low</v>
      </c>
      <c r="X114" s="8" t="str">
        <f>IFERROR(VLOOKUP(INDEX([4]Validation!$O$20:$R$23, MATCH($R114,[4]Validation!$M$20:$M$23,0),MATCH(N114,[4]Validation!$O$18:$R$18,0)),v.IPCC.risk,2,FALSE), "")</f>
        <v>Low</v>
      </c>
      <c r="Y114" s="8" t="s">
        <v>1027</v>
      </c>
      <c r="Z114" s="155" t="s">
        <v>1994</v>
      </c>
      <c r="AA114" s="8" t="s">
        <v>1805</v>
      </c>
      <c r="AB114" s="134"/>
      <c r="AC114" s="4"/>
    </row>
    <row r="115" spans="1:30" ht="99.95" customHeight="1" x14ac:dyDescent="0.25">
      <c r="A115" s="103" t="s">
        <v>1828</v>
      </c>
      <c r="B115" s="104" t="s">
        <v>27</v>
      </c>
      <c r="C115" s="105" t="s">
        <v>89</v>
      </c>
      <c r="D115" s="105" t="s">
        <v>90</v>
      </c>
      <c r="E115" s="105"/>
      <c r="F115" s="105" t="s">
        <v>31</v>
      </c>
      <c r="G115" s="104" t="s">
        <v>1829</v>
      </c>
      <c r="H115" s="106" t="s">
        <v>1830</v>
      </c>
      <c r="I115" s="106"/>
      <c r="J115" s="93" t="s">
        <v>34</v>
      </c>
      <c r="K115" s="93" t="s">
        <v>34</v>
      </c>
      <c r="L115" s="93" t="s">
        <v>34</v>
      </c>
      <c r="M115" s="93" t="s">
        <v>34</v>
      </c>
      <c r="N115" s="93" t="s">
        <v>34</v>
      </c>
      <c r="O115" s="363" t="s">
        <v>1831</v>
      </c>
      <c r="P115" s="5" t="s">
        <v>34</v>
      </c>
      <c r="Q115" s="7" t="s">
        <v>36</v>
      </c>
      <c r="R115" s="8" t="str">
        <f>IFERROR(VLOOKUP(INDEX([4]Validation!$O$11:$R$14, MATCH($Q115,[4]Validation!$M$11:$M$14,0),MATCH($P115,[4]Validation!$O$9:$R$9,0)),[4]Validation!$F$10:$G$25,2,FALSE), "")</f>
        <v>Low</v>
      </c>
      <c r="S115" s="367" t="s">
        <v>1832</v>
      </c>
      <c r="T115" s="8" t="str">
        <f>IFERROR(VLOOKUP(INDEX([4]Validation!$O$20:$R$23, MATCH($R115,[4]Validation!$M$20:$M$23,0),MATCH(J115,[4]Validation!$O$18:$R$18,0)),v.IPCC.risk,2,FALSE), "")</f>
        <v>Low</v>
      </c>
      <c r="U115" s="8" t="str">
        <f>IFERROR(VLOOKUP(INDEX([4]Validation!$O$20:$R$23, MATCH($R115,[4]Validation!$M$20:$M$23,0),MATCH(K115,[4]Validation!$O$18:$R$18,0)),v.IPCC.risk,2,FALSE), "")</f>
        <v>Low</v>
      </c>
      <c r="V115" s="8" t="str">
        <f>IFERROR(VLOOKUP(INDEX([4]Validation!$O$20:$R$23, MATCH($R115,[4]Validation!$M$20:$M$23,0),MATCH(L115,[4]Validation!$O$18:$R$18,0)),v.IPCC.risk,2,FALSE), "")</f>
        <v>Low</v>
      </c>
      <c r="W115" s="8" t="str">
        <f>IFERROR(VLOOKUP(INDEX([4]Validation!$O$20:$R$23, MATCH($R115,[4]Validation!$M$20:$M$23,0),MATCH(M115,[4]Validation!$O$18:$R$18,0)),v.IPCC.risk,2,FALSE), "")</f>
        <v>Low</v>
      </c>
      <c r="X115" s="8" t="str">
        <f>IFERROR(VLOOKUP(INDEX([4]Validation!$O$20:$R$23, MATCH($R115,[4]Validation!$M$20:$M$23,0),MATCH(N115,[4]Validation!$O$18:$R$18,0)),v.IPCC.risk,2,FALSE), "")</f>
        <v>Low</v>
      </c>
      <c r="Y115" s="8" t="s">
        <v>1027</v>
      </c>
      <c r="Z115" s="155" t="s">
        <v>1833</v>
      </c>
      <c r="AA115" s="8" t="s">
        <v>43</v>
      </c>
      <c r="AB115" s="134" t="s">
        <v>1334</v>
      </c>
      <c r="AC115" s="4"/>
    </row>
    <row r="116" spans="1:30" ht="99.95" customHeight="1" x14ac:dyDescent="0.25">
      <c r="A116" s="103" t="s">
        <v>1917</v>
      </c>
      <c r="B116" s="107" t="s">
        <v>106</v>
      </c>
      <c r="C116" s="105" t="s">
        <v>89</v>
      </c>
      <c r="D116" s="105" t="s">
        <v>90</v>
      </c>
      <c r="E116" s="105"/>
      <c r="F116" s="105" t="s">
        <v>31</v>
      </c>
      <c r="G116" s="104" t="s">
        <v>1918</v>
      </c>
      <c r="H116" s="106" t="s">
        <v>1919</v>
      </c>
      <c r="I116" s="106"/>
      <c r="J116" s="93" t="s">
        <v>35</v>
      </c>
      <c r="K116" s="93" t="s">
        <v>35</v>
      </c>
      <c r="L116" s="93" t="s">
        <v>35</v>
      </c>
      <c r="M116" s="93" t="s">
        <v>34</v>
      </c>
      <c r="N116" s="93" t="s">
        <v>34</v>
      </c>
      <c r="O116" s="363" t="s">
        <v>1920</v>
      </c>
      <c r="P116" s="5" t="s">
        <v>34</v>
      </c>
      <c r="Q116" s="7" t="s">
        <v>122</v>
      </c>
      <c r="R116" s="8" t="str">
        <f>IFERROR(VLOOKUP(INDEX([4]Validation!$O$11:$R$14, MATCH($Q116,[4]Validation!$M$11:$M$14,0),MATCH($P116,[4]Validation!$O$9:$R$9,0)),[4]Validation!$F$10:$G$25,2,FALSE), "")</f>
        <v>Low</v>
      </c>
      <c r="S116" s="367" t="s">
        <v>1921</v>
      </c>
      <c r="T116" s="8" t="str">
        <f>IFERROR(VLOOKUP(INDEX([4]Validation!$O$20:$R$23, MATCH($R116,[4]Validation!$M$20:$M$23,0),MATCH(J116,[4]Validation!$O$18:$R$18,0)),v.IPCC.risk,2,FALSE), "")</f>
        <v>Low</v>
      </c>
      <c r="U116" s="8" t="str">
        <f>IFERROR(VLOOKUP(INDEX([4]Validation!$O$20:$R$23, MATCH($R116,[4]Validation!$M$20:$M$23,0),MATCH(K116,[4]Validation!$O$18:$R$18,0)),v.IPCC.risk,2,FALSE), "")</f>
        <v>Low</v>
      </c>
      <c r="V116" s="8" t="str">
        <f>IFERROR(VLOOKUP(INDEX([4]Validation!$O$20:$R$23, MATCH($R116,[4]Validation!$M$20:$M$23,0),MATCH(L116,[4]Validation!$O$18:$R$18,0)),v.IPCC.risk,2,FALSE), "")</f>
        <v>Low</v>
      </c>
      <c r="W116" s="8" t="str">
        <f>IFERROR(VLOOKUP(INDEX([4]Validation!$O$20:$R$23, MATCH($R116,[4]Validation!$M$20:$M$23,0),MATCH(M116,[4]Validation!$O$18:$R$18,0)),v.IPCC.risk,2,FALSE), "")</f>
        <v>Low</v>
      </c>
      <c r="X116" s="8" t="str">
        <f>IFERROR(VLOOKUP(INDEX([4]Validation!$O$20:$R$23, MATCH($R116,[4]Validation!$M$20:$M$23,0),MATCH(N116,[4]Validation!$O$18:$R$18,0)),v.IPCC.risk,2,FALSE), "")</f>
        <v>Low</v>
      </c>
      <c r="Y116" s="8" t="s">
        <v>1027</v>
      </c>
      <c r="Z116" s="155" t="s">
        <v>1440</v>
      </c>
      <c r="AA116" s="8" t="s">
        <v>1805</v>
      </c>
      <c r="AB116" s="134"/>
      <c r="AC116" s="4"/>
    </row>
    <row r="117" spans="1:30" ht="99.95" customHeight="1" x14ac:dyDescent="0.25">
      <c r="A117" s="103" t="s">
        <v>1946</v>
      </c>
      <c r="B117" s="104" t="s">
        <v>174</v>
      </c>
      <c r="C117" s="105" t="s">
        <v>483</v>
      </c>
      <c r="D117" s="105" t="s">
        <v>90</v>
      </c>
      <c r="E117" s="105"/>
      <c r="F117" s="105" t="s">
        <v>31</v>
      </c>
      <c r="G117" s="104" t="s">
        <v>1947</v>
      </c>
      <c r="H117" s="106" t="s">
        <v>1948</v>
      </c>
      <c r="I117" s="106" t="s">
        <v>1949</v>
      </c>
      <c r="J117" s="93" t="s">
        <v>34</v>
      </c>
      <c r="K117" s="93" t="s">
        <v>34</v>
      </c>
      <c r="L117" s="93" t="s">
        <v>34</v>
      </c>
      <c r="M117" s="93" t="s">
        <v>35</v>
      </c>
      <c r="N117" s="93" t="s">
        <v>35</v>
      </c>
      <c r="O117" s="363" t="s">
        <v>1950</v>
      </c>
      <c r="P117" s="5" t="s">
        <v>35</v>
      </c>
      <c r="Q117" s="7" t="s">
        <v>36</v>
      </c>
      <c r="R117" s="8" t="str">
        <f>IFERROR(VLOOKUP(INDEX([4]Validation!$O$11:$R$14, MATCH($Q117,[4]Validation!$M$11:$M$14,0),MATCH($P117,[4]Validation!$O$9:$R$9,0)),[4]Validation!$F$10:$G$25,2,FALSE), "")</f>
        <v>Low</v>
      </c>
      <c r="S117" s="367" t="s">
        <v>1951</v>
      </c>
      <c r="T117" s="8" t="str">
        <f>IFERROR(VLOOKUP(INDEX([4]Validation!$O$20:$R$23, MATCH($R117,[4]Validation!$M$20:$M$23,0),MATCH(J117,[4]Validation!$O$18:$R$18,0)),v.IPCC.risk,2,FALSE), "")</f>
        <v>Low</v>
      </c>
      <c r="U117" s="8" t="str">
        <f>IFERROR(VLOOKUP(INDEX([4]Validation!$O$20:$R$23, MATCH($R117,[4]Validation!$M$20:$M$23,0),MATCH(K117,[4]Validation!$O$18:$R$18,0)),v.IPCC.risk,2,FALSE), "")</f>
        <v>Low</v>
      </c>
      <c r="V117" s="8" t="str">
        <f>IFERROR(VLOOKUP(INDEX([4]Validation!$O$20:$R$23, MATCH($R117,[4]Validation!$M$20:$M$23,0),MATCH(L117,[4]Validation!$O$18:$R$18,0)),v.IPCC.risk,2,FALSE), "")</f>
        <v>Low</v>
      </c>
      <c r="W117" s="8" t="str">
        <f>IFERROR(VLOOKUP(INDEX([4]Validation!$O$20:$R$23, MATCH($R117,[4]Validation!$M$20:$M$23,0),MATCH(M117,[4]Validation!$O$18:$R$18,0)),v.IPCC.risk,2,FALSE), "")</f>
        <v>Low</v>
      </c>
      <c r="X117" s="8" t="str">
        <f>IFERROR(VLOOKUP(INDEX([4]Validation!$O$20:$R$23, MATCH($R117,[4]Validation!$M$20:$M$23,0),MATCH(N117,[4]Validation!$O$18:$R$18,0)),v.IPCC.risk,2,FALSE), "")</f>
        <v>Low</v>
      </c>
      <c r="Y117" s="8" t="s">
        <v>1027</v>
      </c>
      <c r="Z117" s="155" t="s">
        <v>1440</v>
      </c>
      <c r="AA117" s="8" t="s">
        <v>65</v>
      </c>
      <c r="AB117" s="134"/>
      <c r="AC117" s="4"/>
    </row>
    <row r="118" spans="1:30" ht="99.95" customHeight="1" x14ac:dyDescent="0.25">
      <c r="A118" s="103" t="s">
        <v>1952</v>
      </c>
      <c r="B118" s="104" t="s">
        <v>27</v>
      </c>
      <c r="C118" s="105" t="s">
        <v>483</v>
      </c>
      <c r="D118" s="105" t="s">
        <v>90</v>
      </c>
      <c r="E118" s="105"/>
      <c r="F118" s="105" t="s">
        <v>31</v>
      </c>
      <c r="G118" s="104" t="s">
        <v>1953</v>
      </c>
      <c r="H118" s="106" t="s">
        <v>1954</v>
      </c>
      <c r="I118" s="106" t="s">
        <v>1955</v>
      </c>
      <c r="J118" s="93" t="s">
        <v>34</v>
      </c>
      <c r="K118" s="93" t="s">
        <v>34</v>
      </c>
      <c r="L118" s="93" t="s">
        <v>34</v>
      </c>
      <c r="M118" s="93" t="s">
        <v>34</v>
      </c>
      <c r="N118" s="93" t="s">
        <v>34</v>
      </c>
      <c r="O118" s="363" t="s">
        <v>1956</v>
      </c>
      <c r="P118" s="5" t="s">
        <v>34</v>
      </c>
      <c r="Q118" s="7" t="s">
        <v>122</v>
      </c>
      <c r="R118" s="8" t="str">
        <f>IFERROR(VLOOKUP(INDEX([4]Validation!$O$11:$R$14, MATCH($Q118,[4]Validation!$M$11:$M$14,0),MATCH($P118,[4]Validation!$O$9:$R$9,0)),[4]Validation!$F$10:$G$25,2,FALSE), "")</f>
        <v>Low</v>
      </c>
      <c r="S118" s="367" t="s">
        <v>1957</v>
      </c>
      <c r="T118" s="8" t="str">
        <f>IFERROR(VLOOKUP(INDEX([4]Validation!$O$20:$R$23, MATCH($R118,[4]Validation!$M$20:$M$23,0),MATCH(J118,[4]Validation!$O$18:$R$18,0)),v.IPCC.risk,2,FALSE), "")</f>
        <v>Low</v>
      </c>
      <c r="U118" s="8" t="str">
        <f>IFERROR(VLOOKUP(INDEX([4]Validation!$O$20:$R$23, MATCH($R118,[4]Validation!$M$20:$M$23,0),MATCH(K118,[4]Validation!$O$18:$R$18,0)),v.IPCC.risk,2,FALSE), "")</f>
        <v>Low</v>
      </c>
      <c r="V118" s="8" t="str">
        <f>IFERROR(VLOOKUP(INDEX([4]Validation!$O$20:$R$23, MATCH($R118,[4]Validation!$M$20:$M$23,0),MATCH(L118,[4]Validation!$O$18:$R$18,0)),v.IPCC.risk,2,FALSE), "")</f>
        <v>Low</v>
      </c>
      <c r="W118" s="8" t="str">
        <f>IFERROR(VLOOKUP(INDEX([4]Validation!$O$20:$R$23, MATCH($R118,[4]Validation!$M$20:$M$23,0),MATCH(M118,[4]Validation!$O$18:$R$18,0)),v.IPCC.risk,2,FALSE), "")</f>
        <v>Low</v>
      </c>
      <c r="X118" s="8" t="str">
        <f>IFERROR(VLOOKUP(INDEX([4]Validation!$O$20:$R$23, MATCH($R118,[4]Validation!$M$20:$M$23,0),MATCH(N118,[4]Validation!$O$18:$R$18,0)),v.IPCC.risk,2,FALSE), "")</f>
        <v>Low</v>
      </c>
      <c r="Y118" s="8" t="s">
        <v>1027</v>
      </c>
      <c r="Z118" s="155" t="s">
        <v>1440</v>
      </c>
      <c r="AA118" s="8" t="s">
        <v>43</v>
      </c>
      <c r="AB118" s="134"/>
      <c r="AC118" s="4"/>
    </row>
    <row r="119" spans="1:30" ht="99.95" customHeight="1" x14ac:dyDescent="0.25">
      <c r="A119" s="103" t="s">
        <v>1858</v>
      </c>
      <c r="B119" s="104" t="s">
        <v>27</v>
      </c>
      <c r="C119" s="105" t="s">
        <v>779</v>
      </c>
      <c r="D119" s="105" t="s">
        <v>90</v>
      </c>
      <c r="E119" s="105"/>
      <c r="F119" s="105" t="s">
        <v>31</v>
      </c>
      <c r="G119" s="104" t="s">
        <v>1859</v>
      </c>
      <c r="H119" s="106" t="s">
        <v>1860</v>
      </c>
      <c r="I119" s="106" t="s">
        <v>1342</v>
      </c>
      <c r="J119" s="93" t="s">
        <v>34</v>
      </c>
      <c r="K119" s="93" t="s">
        <v>34</v>
      </c>
      <c r="L119" s="93" t="s">
        <v>34</v>
      </c>
      <c r="M119" s="93" t="s">
        <v>34</v>
      </c>
      <c r="N119" s="93" t="s">
        <v>34</v>
      </c>
      <c r="O119" s="363" t="s">
        <v>1861</v>
      </c>
      <c r="P119" s="5" t="s">
        <v>34</v>
      </c>
      <c r="Q119" s="7" t="s">
        <v>122</v>
      </c>
      <c r="R119" s="8" t="str">
        <f>IFERROR(VLOOKUP(INDEX([4]Validation!$O$11:$R$14, MATCH($Q119,[4]Validation!$M$11:$M$14,0),MATCH($P119,[4]Validation!$O$9:$R$9,0)),[4]Validation!$F$10:$G$25,2,FALSE), "")</f>
        <v>Low</v>
      </c>
      <c r="S119" s="367" t="s">
        <v>1862</v>
      </c>
      <c r="T119" s="8" t="str">
        <f>IFERROR(VLOOKUP(INDEX([4]Validation!$O$20:$R$23, MATCH($R119,[4]Validation!$M$20:$M$23,0),MATCH(J119,[4]Validation!$O$18:$R$18,0)),v.IPCC.risk,2,FALSE), "")</f>
        <v>Low</v>
      </c>
      <c r="U119" s="8" t="str">
        <f>IFERROR(VLOOKUP(INDEX([4]Validation!$O$20:$R$23, MATCH($R119,[4]Validation!$M$20:$M$23,0),MATCH(K119,[4]Validation!$O$18:$R$18,0)),v.IPCC.risk,2,FALSE), "")</f>
        <v>Low</v>
      </c>
      <c r="V119" s="8" t="str">
        <f>IFERROR(VLOOKUP(INDEX([4]Validation!$O$20:$R$23, MATCH($R119,[4]Validation!$M$20:$M$23,0),MATCH(L119,[4]Validation!$O$18:$R$18,0)),v.IPCC.risk,2,FALSE), "")</f>
        <v>Low</v>
      </c>
      <c r="W119" s="8" t="str">
        <f>IFERROR(VLOOKUP(INDEX([4]Validation!$O$20:$R$23, MATCH($R119,[4]Validation!$M$20:$M$23,0),MATCH(M119,[4]Validation!$O$18:$R$18,0)),v.IPCC.risk,2,FALSE), "")</f>
        <v>Low</v>
      </c>
      <c r="X119" s="8" t="str">
        <f>IFERROR(VLOOKUP(INDEX([4]Validation!$O$20:$R$23, MATCH($R119,[4]Validation!$M$20:$M$23,0),MATCH(N119,[4]Validation!$O$18:$R$18,0)),v.IPCC.risk,2,FALSE), "")</f>
        <v>Low</v>
      </c>
      <c r="Y119" s="8" t="s">
        <v>1027</v>
      </c>
      <c r="Z119" s="155" t="s">
        <v>1432</v>
      </c>
      <c r="AA119" s="8" t="s">
        <v>43</v>
      </c>
      <c r="AB119" s="134"/>
      <c r="AC119" s="4"/>
    </row>
    <row r="120" spans="1:30" s="339" customFormat="1" ht="99.95" customHeight="1" x14ac:dyDescent="0.25">
      <c r="A120" s="103" t="s">
        <v>1870</v>
      </c>
      <c r="B120" s="107" t="s">
        <v>259</v>
      </c>
      <c r="C120" s="105" t="s">
        <v>779</v>
      </c>
      <c r="D120" s="105" t="s">
        <v>90</v>
      </c>
      <c r="E120" s="105"/>
      <c r="F120" s="105" t="s">
        <v>31</v>
      </c>
      <c r="G120" s="104" t="s">
        <v>1871</v>
      </c>
      <c r="H120" s="106" t="s">
        <v>1872</v>
      </c>
      <c r="I120" s="106" t="s">
        <v>1873</v>
      </c>
      <c r="J120" s="93" t="s">
        <v>34</v>
      </c>
      <c r="K120" s="93" t="s">
        <v>34</v>
      </c>
      <c r="L120" s="93" t="s">
        <v>34</v>
      </c>
      <c r="M120" s="93" t="s">
        <v>35</v>
      </c>
      <c r="N120" s="93" t="s">
        <v>35</v>
      </c>
      <c r="O120" s="363" t="s">
        <v>1874</v>
      </c>
      <c r="P120" s="5" t="s">
        <v>34</v>
      </c>
      <c r="Q120" s="7" t="s">
        <v>122</v>
      </c>
      <c r="R120" s="8" t="str">
        <f>IFERROR(VLOOKUP(INDEX([4]Validation!$O$11:$R$14, MATCH($Q120,[4]Validation!$M$11:$M$14,0),MATCH($P120,[4]Validation!$O$9:$R$9,0)),[4]Validation!$F$10:$G$25,2,FALSE), "")</f>
        <v>Low</v>
      </c>
      <c r="S120" s="367" t="s">
        <v>951</v>
      </c>
      <c r="T120" s="8" t="str">
        <f>IFERROR(VLOOKUP(INDEX([4]Validation!$O$20:$R$23, MATCH($R120,[4]Validation!$M$20:$M$23,0),MATCH(J120,[4]Validation!$O$18:$R$18,0)),v.IPCC.risk,2,FALSE), "")</f>
        <v>Low</v>
      </c>
      <c r="U120" s="8" t="str">
        <f>IFERROR(VLOOKUP(INDEX([4]Validation!$O$20:$R$23, MATCH($R120,[4]Validation!$M$20:$M$23,0),MATCH(K120,[4]Validation!$O$18:$R$18,0)),v.IPCC.risk,2,FALSE), "")</f>
        <v>Low</v>
      </c>
      <c r="V120" s="8" t="str">
        <f>IFERROR(VLOOKUP(INDEX([4]Validation!$O$20:$R$23, MATCH($R120,[4]Validation!$M$20:$M$23,0),MATCH(L120,[4]Validation!$O$18:$R$18,0)),v.IPCC.risk,2,FALSE), "")</f>
        <v>Low</v>
      </c>
      <c r="W120" s="8" t="str">
        <f>IFERROR(VLOOKUP(INDEX([4]Validation!$O$20:$R$23, MATCH($R120,[4]Validation!$M$20:$M$23,0),MATCH(M120,[4]Validation!$O$18:$R$18,0)),v.IPCC.risk,2,FALSE), "")</f>
        <v>Low</v>
      </c>
      <c r="X120" s="8" t="str">
        <f>IFERROR(VLOOKUP(INDEX([4]Validation!$O$20:$R$23, MATCH($R120,[4]Validation!$M$20:$M$23,0),MATCH(N120,[4]Validation!$O$18:$R$18,0)),v.IPCC.risk,2,FALSE), "")</f>
        <v>Low</v>
      </c>
      <c r="Y120" s="8" t="s">
        <v>1027</v>
      </c>
      <c r="Z120" s="155" t="s">
        <v>1875</v>
      </c>
      <c r="AA120" s="8" t="s">
        <v>1805</v>
      </c>
      <c r="AB120" s="134"/>
      <c r="AC120" s="4"/>
      <c r="AD120" s="124"/>
    </row>
    <row r="121" spans="1:30" ht="99.95" customHeight="1" x14ac:dyDescent="0.25">
      <c r="A121" s="103" t="s">
        <v>1922</v>
      </c>
      <c r="B121" s="107" t="s">
        <v>497</v>
      </c>
      <c r="C121" s="105" t="s">
        <v>779</v>
      </c>
      <c r="D121" s="105" t="s">
        <v>90</v>
      </c>
      <c r="E121" s="105"/>
      <c r="F121" s="105" t="s">
        <v>31</v>
      </c>
      <c r="G121" s="104" t="s">
        <v>1923</v>
      </c>
      <c r="H121" s="106" t="s">
        <v>1872</v>
      </c>
      <c r="I121" s="106" t="s">
        <v>1873</v>
      </c>
      <c r="J121" s="93" t="s">
        <v>34</v>
      </c>
      <c r="K121" s="93" t="s">
        <v>34</v>
      </c>
      <c r="L121" s="93" t="s">
        <v>34</v>
      </c>
      <c r="M121" s="93" t="s">
        <v>35</v>
      </c>
      <c r="N121" s="93" t="s">
        <v>35</v>
      </c>
      <c r="O121" s="363" t="s">
        <v>1924</v>
      </c>
      <c r="P121" s="5" t="s">
        <v>34</v>
      </c>
      <c r="Q121" s="7" t="s">
        <v>34</v>
      </c>
      <c r="R121" s="8" t="str">
        <f>IFERROR(VLOOKUP(INDEX([4]Validation!$O$11:$R$14, MATCH($Q121,[4]Validation!$M$11:$M$14,0),MATCH($P121,[4]Validation!$O$9:$R$9,0)),[4]Validation!$F$10:$G$25,2,FALSE), "")</f>
        <v>Low</v>
      </c>
      <c r="S121" s="367" t="s">
        <v>1925</v>
      </c>
      <c r="T121" s="8" t="str">
        <f>IFERROR(VLOOKUP(INDEX([4]Validation!$O$20:$R$23, MATCH($R121,[4]Validation!$M$20:$M$23,0),MATCH(J121,[4]Validation!$O$18:$R$18,0)),v.IPCC.risk,2,FALSE), "")</f>
        <v>Low</v>
      </c>
      <c r="U121" s="8" t="str">
        <f>IFERROR(VLOOKUP(INDEX([4]Validation!$O$20:$R$23, MATCH($R121,[4]Validation!$M$20:$M$23,0),MATCH(K121,[4]Validation!$O$18:$R$18,0)),v.IPCC.risk,2,FALSE), "")</f>
        <v>Low</v>
      </c>
      <c r="V121" s="8" t="str">
        <f>IFERROR(VLOOKUP(INDEX([4]Validation!$O$20:$R$23, MATCH($R121,[4]Validation!$M$20:$M$23,0),MATCH(L121,[4]Validation!$O$18:$R$18,0)),v.IPCC.risk,2,FALSE), "")</f>
        <v>Low</v>
      </c>
      <c r="W121" s="8" t="str">
        <f>IFERROR(VLOOKUP(INDEX([4]Validation!$O$20:$R$23, MATCH($R121,[4]Validation!$M$20:$M$23,0),MATCH(M121,[4]Validation!$O$18:$R$18,0)),v.IPCC.risk,2,FALSE), "")</f>
        <v>Low</v>
      </c>
      <c r="X121" s="8" t="str">
        <f>IFERROR(VLOOKUP(INDEX([4]Validation!$O$20:$R$23, MATCH($R121,[4]Validation!$M$20:$M$23,0),MATCH(N121,[4]Validation!$O$18:$R$18,0)),v.IPCC.risk,2,FALSE), "")</f>
        <v>Low</v>
      </c>
      <c r="Y121" s="8" t="s">
        <v>1027</v>
      </c>
      <c r="Z121" s="155" t="s">
        <v>1440</v>
      </c>
      <c r="AA121" s="8" t="s">
        <v>1805</v>
      </c>
      <c r="AB121" s="134"/>
      <c r="AC121" s="4"/>
    </row>
    <row r="122" spans="1:30" ht="99.95" customHeight="1" x14ac:dyDescent="0.25">
      <c r="A122" s="103" t="s">
        <v>1926</v>
      </c>
      <c r="B122" s="107" t="s">
        <v>106</v>
      </c>
      <c r="C122" s="105" t="s">
        <v>779</v>
      </c>
      <c r="D122" s="105" t="s">
        <v>90</v>
      </c>
      <c r="E122" s="105"/>
      <c r="F122" s="105" t="s">
        <v>31</v>
      </c>
      <c r="G122" s="104" t="s">
        <v>1927</v>
      </c>
      <c r="H122" s="106" t="s">
        <v>1808</v>
      </c>
      <c r="I122" s="106"/>
      <c r="J122" s="93" t="s">
        <v>35</v>
      </c>
      <c r="K122" s="93" t="s">
        <v>35</v>
      </c>
      <c r="L122" s="93" t="s">
        <v>35</v>
      </c>
      <c r="M122" s="93" t="s">
        <v>34</v>
      </c>
      <c r="N122" s="93" t="s">
        <v>34</v>
      </c>
      <c r="O122" s="363" t="s">
        <v>1809</v>
      </c>
      <c r="P122" s="5" t="s">
        <v>34</v>
      </c>
      <c r="Q122" s="7" t="s">
        <v>122</v>
      </c>
      <c r="R122" s="8" t="str">
        <f>IFERROR(VLOOKUP(INDEX([4]Validation!$O$11:$R$14, MATCH($Q122,[4]Validation!$M$11:$M$14,0),MATCH($P122,[4]Validation!$O$9:$R$9,0)),[4]Validation!$F$10:$G$25,2,FALSE), "")</f>
        <v>Low</v>
      </c>
      <c r="S122" s="367" t="s">
        <v>1928</v>
      </c>
      <c r="T122" s="8" t="str">
        <f>IFERROR(VLOOKUP(INDEX([4]Validation!$O$20:$R$23, MATCH($R122,[4]Validation!$M$20:$M$23,0),MATCH(J122,[4]Validation!$O$18:$R$18,0)),v.IPCC.risk,2,FALSE), "")</f>
        <v>Low</v>
      </c>
      <c r="U122" s="8" t="str">
        <f>IFERROR(VLOOKUP(INDEX([4]Validation!$O$20:$R$23, MATCH($R122,[4]Validation!$M$20:$M$23,0),MATCH(K122,[4]Validation!$O$18:$R$18,0)),v.IPCC.risk,2,FALSE), "")</f>
        <v>Low</v>
      </c>
      <c r="V122" s="8" t="str">
        <f>IFERROR(VLOOKUP(INDEX([4]Validation!$O$20:$R$23, MATCH($R122,[4]Validation!$M$20:$M$23,0),MATCH(L122,[4]Validation!$O$18:$R$18,0)),v.IPCC.risk,2,FALSE), "")</f>
        <v>Low</v>
      </c>
      <c r="W122" s="8" t="str">
        <f>IFERROR(VLOOKUP(INDEX([4]Validation!$O$20:$R$23, MATCH($R122,[4]Validation!$M$20:$M$23,0),MATCH(M122,[4]Validation!$O$18:$R$18,0)),v.IPCC.risk,2,FALSE), "")</f>
        <v>Low</v>
      </c>
      <c r="X122" s="8" t="str">
        <f>IFERROR(VLOOKUP(INDEX([4]Validation!$O$20:$R$23, MATCH($R122,[4]Validation!$M$20:$M$23,0),MATCH(N122,[4]Validation!$O$18:$R$18,0)),v.IPCC.risk,2,FALSE), "")</f>
        <v>Low</v>
      </c>
      <c r="Y122" s="8" t="s">
        <v>1027</v>
      </c>
      <c r="Z122" s="155" t="s">
        <v>1440</v>
      </c>
      <c r="AA122" s="8" t="s">
        <v>1805</v>
      </c>
      <c r="AB122" s="134"/>
      <c r="AC122" s="4"/>
    </row>
    <row r="123" spans="1:30" ht="99.95" customHeight="1" x14ac:dyDescent="0.25">
      <c r="A123" s="103" t="s">
        <v>800</v>
      </c>
      <c r="B123" s="341" t="s">
        <v>2304</v>
      </c>
      <c r="C123" s="105" t="s">
        <v>870</v>
      </c>
      <c r="D123" s="105" t="s">
        <v>90</v>
      </c>
      <c r="E123" s="105"/>
      <c r="F123" s="105" t="s">
        <v>31</v>
      </c>
      <c r="G123" s="104" t="s">
        <v>2301</v>
      </c>
      <c r="H123" s="342" t="s">
        <v>2308</v>
      </c>
      <c r="I123" s="105" t="s">
        <v>2311</v>
      </c>
      <c r="J123" s="93" t="s">
        <v>34</v>
      </c>
      <c r="K123" s="93" t="s">
        <v>34</v>
      </c>
      <c r="L123" s="93" t="s">
        <v>34</v>
      </c>
      <c r="M123" s="93" t="s">
        <v>34</v>
      </c>
      <c r="N123" s="93" t="s">
        <v>34</v>
      </c>
      <c r="O123" s="363" t="s">
        <v>2316</v>
      </c>
      <c r="P123" s="5" t="s">
        <v>35</v>
      </c>
      <c r="Q123" s="7" t="s">
        <v>122</v>
      </c>
      <c r="R123" s="8" t="str">
        <f>IFERROR(VLOOKUP(INDEX([4]Validation!$O$11:$R$14, MATCH($Q123,[4]Validation!$M$11:$M$14,0),MATCH($P123,[4]Validation!$O$9:$R$9,0)),[4]Validation!$F$10:$G$25,2,FALSE), "")</f>
        <v>Moderate</v>
      </c>
      <c r="S123" s="367" t="s">
        <v>2315</v>
      </c>
      <c r="T123" s="8" t="str">
        <f>IFERROR(VLOOKUP(INDEX([4]Validation!$O$20:$R$23, MATCH($R123,[4]Validation!$M$20:$M$23,0),MATCH(J123,[4]Validation!$O$18:$R$18,0)),v.IPCC.risk,2,FALSE), "")</f>
        <v>Low</v>
      </c>
      <c r="U123" s="8" t="str">
        <f>IFERROR(VLOOKUP(INDEX([4]Validation!$O$20:$R$23, MATCH($R123,[4]Validation!$M$20:$M$23,0),MATCH(K123,[4]Validation!$O$18:$R$18,0)),v.IPCC.risk,2,FALSE), "")</f>
        <v>Low</v>
      </c>
      <c r="V123" s="8" t="str">
        <f>IFERROR(VLOOKUP(INDEX([4]Validation!$O$20:$R$23, MATCH($R123,[4]Validation!$M$20:$M$23,0),MATCH(L123,[4]Validation!$O$18:$R$18,0)),v.IPCC.risk,2,FALSE), "")</f>
        <v>Low</v>
      </c>
      <c r="W123" s="8" t="str">
        <f>IFERROR(VLOOKUP(INDEX([4]Validation!$O$20:$R$23, MATCH($R123,[4]Validation!$M$20:$M$23,0),MATCH(M123,[4]Validation!$O$18:$R$18,0)),v.IPCC.risk,2,FALSE), "")</f>
        <v>Low</v>
      </c>
      <c r="X123" s="8" t="str">
        <f>IFERROR(VLOOKUP(INDEX([4]Validation!$O$20:$R$23, MATCH($R123,[4]Validation!$M$20:$M$23,0),MATCH(N123,[4]Validation!$O$18:$R$18,0)),v.IPCC.risk,2,FALSE), "")</f>
        <v>Low</v>
      </c>
      <c r="Y123" s="8" t="s">
        <v>1027</v>
      </c>
      <c r="Z123" s="155" t="s">
        <v>1440</v>
      </c>
      <c r="AA123" s="8" t="s">
        <v>43</v>
      </c>
      <c r="AB123" s="134"/>
      <c r="AC123" s="4"/>
    </row>
    <row r="124" spans="1:30" ht="99.95" customHeight="1" x14ac:dyDescent="0.25">
      <c r="A124" s="103" t="s">
        <v>1941</v>
      </c>
      <c r="B124" s="104" t="s">
        <v>27</v>
      </c>
      <c r="C124" s="105" t="s">
        <v>693</v>
      </c>
      <c r="D124" s="105" t="s">
        <v>90</v>
      </c>
      <c r="E124" s="105"/>
      <c r="F124" s="105" t="s">
        <v>31</v>
      </c>
      <c r="G124" s="104" t="s">
        <v>1942</v>
      </c>
      <c r="H124" s="106" t="s">
        <v>1943</v>
      </c>
      <c r="I124" s="106" t="s">
        <v>1462</v>
      </c>
      <c r="J124" s="93" t="s">
        <v>34</v>
      </c>
      <c r="K124" s="93" t="s">
        <v>34</v>
      </c>
      <c r="L124" s="93" t="s">
        <v>34</v>
      </c>
      <c r="M124" s="93" t="s">
        <v>34</v>
      </c>
      <c r="N124" s="93" t="s">
        <v>34</v>
      </c>
      <c r="O124" s="363" t="s">
        <v>1944</v>
      </c>
      <c r="P124" s="5" t="s">
        <v>34</v>
      </c>
      <c r="Q124" s="7" t="s">
        <v>34</v>
      </c>
      <c r="R124" s="8" t="str">
        <f>IFERROR(VLOOKUP(INDEX([4]Validation!$O$11:$R$14, MATCH($Q124,[4]Validation!$M$11:$M$14,0),MATCH($P124,[4]Validation!$O$9:$R$9,0)),[4]Validation!$F$10:$G$25,2,FALSE), "")</f>
        <v>Low</v>
      </c>
      <c r="S124" s="367" t="s">
        <v>1945</v>
      </c>
      <c r="T124" s="8" t="str">
        <f>IFERROR(VLOOKUP(INDEX([4]Validation!$O$20:$R$23, MATCH($R124,[4]Validation!$M$20:$M$23,0),MATCH(J124,[4]Validation!$O$18:$R$18,0)),v.IPCC.risk,2,FALSE), "")</f>
        <v>Low</v>
      </c>
      <c r="U124" s="8" t="str">
        <f>IFERROR(VLOOKUP(INDEX([4]Validation!$O$20:$R$23, MATCH($R124,[4]Validation!$M$20:$M$23,0),MATCH(K124,[4]Validation!$O$18:$R$18,0)),v.IPCC.risk,2,FALSE), "")</f>
        <v>Low</v>
      </c>
      <c r="V124" s="8" t="str">
        <f>IFERROR(VLOOKUP(INDEX([4]Validation!$O$20:$R$23, MATCH($R124,[4]Validation!$M$20:$M$23,0),MATCH(L124,[4]Validation!$O$18:$R$18,0)),v.IPCC.risk,2,FALSE), "")</f>
        <v>Low</v>
      </c>
      <c r="W124" s="8" t="str">
        <f>IFERROR(VLOOKUP(INDEX([4]Validation!$O$20:$R$23, MATCH($R124,[4]Validation!$M$20:$M$23,0),MATCH(M124,[4]Validation!$O$18:$R$18,0)),v.IPCC.risk,2,FALSE), "")</f>
        <v>Low</v>
      </c>
      <c r="X124" s="8" t="str">
        <f>IFERROR(VLOOKUP(INDEX([4]Validation!$O$20:$R$23, MATCH($R124,[4]Validation!$M$20:$M$23,0),MATCH(N124,[4]Validation!$O$18:$R$18,0)),v.IPCC.risk,2,FALSE), "")</f>
        <v>Low</v>
      </c>
      <c r="Y124" s="8" t="s">
        <v>1027</v>
      </c>
      <c r="Z124" s="155" t="s">
        <v>1440</v>
      </c>
      <c r="AA124" s="8" t="s">
        <v>43</v>
      </c>
      <c r="AB124" s="134"/>
      <c r="AC124" s="4"/>
    </row>
    <row r="125" spans="1:30" ht="99.95" customHeight="1" x14ac:dyDescent="0.25">
      <c r="A125" s="103" t="s">
        <v>1958</v>
      </c>
      <c r="B125" s="104" t="s">
        <v>27</v>
      </c>
      <c r="C125" s="105" t="s">
        <v>632</v>
      </c>
      <c r="D125" s="105" t="s">
        <v>90</v>
      </c>
      <c r="E125" s="105"/>
      <c r="F125" s="105" t="s">
        <v>31</v>
      </c>
      <c r="G125" s="104" t="s">
        <v>1959</v>
      </c>
      <c r="H125" s="106" t="s">
        <v>1960</v>
      </c>
      <c r="I125" s="106"/>
      <c r="J125" s="93" t="s">
        <v>34</v>
      </c>
      <c r="K125" s="93" t="s">
        <v>35</v>
      </c>
      <c r="L125" s="93" t="s">
        <v>35</v>
      </c>
      <c r="M125" s="93" t="s">
        <v>35</v>
      </c>
      <c r="N125" s="93" t="s">
        <v>35</v>
      </c>
      <c r="O125" s="363" t="s">
        <v>1961</v>
      </c>
      <c r="P125" s="5" t="s">
        <v>34</v>
      </c>
      <c r="Q125" s="7" t="s">
        <v>34</v>
      </c>
      <c r="R125" s="8" t="str">
        <f>IFERROR(VLOOKUP(INDEX([4]Validation!$O$11:$R$14, MATCH($Q125,[4]Validation!$M$11:$M$14,0),MATCH($P125,[4]Validation!$O$9:$R$9,0)),[4]Validation!$F$10:$G$25,2,FALSE), "")</f>
        <v>Low</v>
      </c>
      <c r="S125" s="367" t="s">
        <v>1962</v>
      </c>
      <c r="T125" s="8" t="str">
        <f>IFERROR(VLOOKUP(INDEX([4]Validation!$O$20:$R$23, MATCH($R125,[4]Validation!$M$20:$M$23,0),MATCH(J125,[4]Validation!$O$18:$R$18,0)),v.IPCC.risk,2,FALSE), "")</f>
        <v>Low</v>
      </c>
      <c r="U125" s="8" t="str">
        <f>IFERROR(VLOOKUP(INDEX([4]Validation!$O$20:$R$23, MATCH($R125,[4]Validation!$M$20:$M$23,0),MATCH(K125,[4]Validation!$O$18:$R$18,0)),v.IPCC.risk,2,FALSE), "")</f>
        <v>Low</v>
      </c>
      <c r="V125" s="8" t="str">
        <f>IFERROR(VLOOKUP(INDEX([4]Validation!$O$20:$R$23, MATCH($R125,[4]Validation!$M$20:$M$23,0),MATCH(L125,[4]Validation!$O$18:$R$18,0)),v.IPCC.risk,2,FALSE), "")</f>
        <v>Low</v>
      </c>
      <c r="W125" s="8" t="str">
        <f>IFERROR(VLOOKUP(INDEX([4]Validation!$O$20:$R$23, MATCH($R125,[4]Validation!$M$20:$M$23,0),MATCH(M125,[4]Validation!$O$18:$R$18,0)),v.IPCC.risk,2,FALSE), "")</f>
        <v>Low</v>
      </c>
      <c r="X125" s="8" t="str">
        <f>IFERROR(VLOOKUP(INDEX([4]Validation!$O$20:$R$23, MATCH($R125,[4]Validation!$M$20:$M$23,0),MATCH(N125,[4]Validation!$O$18:$R$18,0)),v.IPCC.risk,2,FALSE), "")</f>
        <v>Low</v>
      </c>
      <c r="Y125" s="8" t="s">
        <v>1027</v>
      </c>
      <c r="Z125" s="155" t="s">
        <v>1440</v>
      </c>
      <c r="AA125" s="8" t="s">
        <v>43</v>
      </c>
      <c r="AB125" s="134"/>
      <c r="AC125" s="4"/>
    </row>
    <row r="126" spans="1:30" ht="99.95" customHeight="1" x14ac:dyDescent="0.25">
      <c r="A126" s="103" t="s">
        <v>1929</v>
      </c>
      <c r="B126" s="104" t="s">
        <v>174</v>
      </c>
      <c r="C126" s="105" t="s">
        <v>151</v>
      </c>
      <c r="D126" s="105" t="s">
        <v>90</v>
      </c>
      <c r="E126" s="105"/>
      <c r="F126" s="105" t="s">
        <v>31</v>
      </c>
      <c r="G126" s="104" t="s">
        <v>1930</v>
      </c>
      <c r="H126" s="106" t="s">
        <v>915</v>
      </c>
      <c r="I126" s="106"/>
      <c r="J126" s="93" t="s">
        <v>34</v>
      </c>
      <c r="K126" s="93" t="s">
        <v>34</v>
      </c>
      <c r="L126" s="93" t="s">
        <v>34</v>
      </c>
      <c r="M126" s="93" t="s">
        <v>34</v>
      </c>
      <c r="N126" s="93" t="s">
        <v>34</v>
      </c>
      <c r="O126" s="363" t="s">
        <v>1931</v>
      </c>
      <c r="P126" s="5" t="s">
        <v>34</v>
      </c>
      <c r="Q126" s="7" t="s">
        <v>122</v>
      </c>
      <c r="R126" s="8" t="str">
        <f>IFERROR(VLOOKUP(INDEX([4]Validation!$O$11:$R$14, MATCH($Q126,[4]Validation!$M$11:$M$14,0),MATCH($P126,[4]Validation!$O$9:$R$9,0)),[4]Validation!$F$10:$G$25,2,FALSE), "")</f>
        <v>Low</v>
      </c>
      <c r="S126" s="367" t="s">
        <v>1932</v>
      </c>
      <c r="T126" s="8" t="str">
        <f>IFERROR(VLOOKUP(INDEX([4]Validation!$O$20:$R$23, MATCH($R126,[4]Validation!$M$20:$M$23,0),MATCH(J126,[4]Validation!$O$18:$R$18,0)),v.IPCC.risk,2,FALSE), "")</f>
        <v>Low</v>
      </c>
      <c r="U126" s="8" t="str">
        <f>IFERROR(VLOOKUP(INDEX([4]Validation!$O$20:$R$23, MATCH($R126,[4]Validation!$M$20:$M$23,0),MATCH(K126,[4]Validation!$O$18:$R$18,0)),v.IPCC.risk,2,FALSE), "")</f>
        <v>Low</v>
      </c>
      <c r="V126" s="8" t="str">
        <f>IFERROR(VLOOKUP(INDEX([4]Validation!$O$20:$R$23, MATCH($R126,[4]Validation!$M$20:$M$23,0),MATCH(L126,[4]Validation!$O$18:$R$18,0)),v.IPCC.risk,2,FALSE), "")</f>
        <v>Low</v>
      </c>
      <c r="W126" s="8" t="str">
        <f>IFERROR(VLOOKUP(INDEX([4]Validation!$O$20:$R$23, MATCH($R126,[4]Validation!$M$20:$M$23,0),MATCH(M126,[4]Validation!$O$18:$R$18,0)),v.IPCC.risk,2,FALSE), "")</f>
        <v>Low</v>
      </c>
      <c r="X126" s="8" t="str">
        <f>IFERROR(VLOOKUP(INDEX([4]Validation!$O$20:$R$23, MATCH($R126,[4]Validation!$M$20:$M$23,0),MATCH(N126,[4]Validation!$O$18:$R$18,0)),v.IPCC.risk,2,FALSE), "")</f>
        <v>Low</v>
      </c>
      <c r="Y126" s="8" t="s">
        <v>1027</v>
      </c>
      <c r="Z126" s="155" t="s">
        <v>1440</v>
      </c>
      <c r="AA126" s="8" t="s">
        <v>1805</v>
      </c>
      <c r="AB126" s="134"/>
      <c r="AC126" s="4"/>
    </row>
    <row r="127" spans="1:30" ht="99.95" customHeight="1" x14ac:dyDescent="0.25">
      <c r="A127" s="103" t="s">
        <v>1933</v>
      </c>
      <c r="B127" s="340" t="s">
        <v>491</v>
      </c>
      <c r="C127" s="105" t="s">
        <v>151</v>
      </c>
      <c r="D127" s="105" t="s">
        <v>90</v>
      </c>
      <c r="E127" s="105"/>
      <c r="F127" s="105" t="s">
        <v>31</v>
      </c>
      <c r="G127" s="104" t="s">
        <v>1934</v>
      </c>
      <c r="H127" s="106"/>
      <c r="I127" s="106"/>
      <c r="J127" s="93" t="s">
        <v>34</v>
      </c>
      <c r="K127" s="93" t="s">
        <v>34</v>
      </c>
      <c r="L127" s="93" t="s">
        <v>34</v>
      </c>
      <c r="M127" s="93" t="s">
        <v>35</v>
      </c>
      <c r="N127" s="93" t="s">
        <v>35</v>
      </c>
      <c r="O127" s="363" t="s">
        <v>1935</v>
      </c>
      <c r="P127" s="5" t="s">
        <v>35</v>
      </c>
      <c r="Q127" s="7" t="s">
        <v>36</v>
      </c>
      <c r="R127" s="8" t="str">
        <f>IFERROR(VLOOKUP(INDEX([4]Validation!$O$11:$R$14, MATCH($Q127,[4]Validation!$M$11:$M$14,0),MATCH($P127,[4]Validation!$O$9:$R$9,0)),[4]Validation!$F$10:$G$25,2,FALSE), "")</f>
        <v>Low</v>
      </c>
      <c r="S127" s="367" t="s">
        <v>1936</v>
      </c>
      <c r="T127" s="8" t="str">
        <f>IFERROR(VLOOKUP(INDEX([4]Validation!$O$20:$R$23, MATCH($R127,[4]Validation!$M$20:$M$23,0),MATCH(J127,[4]Validation!$O$18:$R$18,0)),v.IPCC.risk,2,FALSE), "")</f>
        <v>Low</v>
      </c>
      <c r="U127" s="8" t="str">
        <f>IFERROR(VLOOKUP(INDEX([4]Validation!$O$20:$R$23, MATCH($R127,[4]Validation!$M$20:$M$23,0),MATCH(K127,[4]Validation!$O$18:$R$18,0)),v.IPCC.risk,2,FALSE), "")</f>
        <v>Low</v>
      </c>
      <c r="V127" s="8" t="str">
        <f>IFERROR(VLOOKUP(INDEX([4]Validation!$O$20:$R$23, MATCH($R127,[4]Validation!$M$20:$M$23,0),MATCH(L127,[4]Validation!$O$18:$R$18,0)),v.IPCC.risk,2,FALSE), "")</f>
        <v>Low</v>
      </c>
      <c r="W127" s="8" t="str">
        <f>IFERROR(VLOOKUP(INDEX([4]Validation!$O$20:$R$23, MATCH($R127,[4]Validation!$M$20:$M$23,0),MATCH(M127,[4]Validation!$O$18:$R$18,0)),v.IPCC.risk,2,FALSE), "")</f>
        <v>Low</v>
      </c>
      <c r="X127" s="8" t="str">
        <f>IFERROR(VLOOKUP(INDEX([4]Validation!$O$20:$R$23, MATCH($R127,[4]Validation!$M$20:$M$23,0),MATCH(N127,[4]Validation!$O$18:$R$18,0)),v.IPCC.risk,2,FALSE), "")</f>
        <v>Low</v>
      </c>
      <c r="Y127" s="8" t="s">
        <v>1027</v>
      </c>
      <c r="Z127" s="155" t="s">
        <v>1440</v>
      </c>
      <c r="AA127" s="8" t="s">
        <v>1805</v>
      </c>
      <c r="AB127" s="134"/>
      <c r="AC127" s="4"/>
    </row>
    <row r="128" spans="1:30" ht="99.95" customHeight="1" x14ac:dyDescent="0.25">
      <c r="A128" s="103" t="s">
        <v>1937</v>
      </c>
      <c r="B128" s="107" t="s">
        <v>497</v>
      </c>
      <c r="C128" s="105" t="s">
        <v>151</v>
      </c>
      <c r="D128" s="105" t="s">
        <v>90</v>
      </c>
      <c r="E128" s="105"/>
      <c r="F128" s="105" t="s">
        <v>31</v>
      </c>
      <c r="G128" s="104" t="s">
        <v>1938</v>
      </c>
      <c r="H128" s="106"/>
      <c r="I128" s="106"/>
      <c r="J128" s="93" t="s">
        <v>34</v>
      </c>
      <c r="K128" s="93" t="s">
        <v>34</v>
      </c>
      <c r="L128" s="93" t="s">
        <v>34</v>
      </c>
      <c r="M128" s="93" t="s">
        <v>35</v>
      </c>
      <c r="N128" s="93" t="s">
        <v>35</v>
      </c>
      <c r="O128" s="363" t="s">
        <v>1939</v>
      </c>
      <c r="P128" s="5" t="s">
        <v>35</v>
      </c>
      <c r="Q128" s="7" t="s">
        <v>36</v>
      </c>
      <c r="R128" s="8" t="str">
        <f>IFERROR(VLOOKUP(INDEX([4]Validation!$O$11:$R$14, MATCH($Q128,[4]Validation!$M$11:$M$14,0),MATCH($P128,[4]Validation!$O$9:$R$9,0)),[4]Validation!$F$10:$G$25,2,FALSE), "")</f>
        <v>Low</v>
      </c>
      <c r="S128" s="367" t="s">
        <v>1940</v>
      </c>
      <c r="T128" s="8" t="str">
        <f>IFERROR(VLOOKUP(INDEX([4]Validation!$O$20:$R$23, MATCH($R128,[4]Validation!$M$20:$M$23,0),MATCH(J128,[4]Validation!$O$18:$R$18,0)),v.IPCC.risk,2,FALSE), "")</f>
        <v>Low</v>
      </c>
      <c r="U128" s="8" t="str">
        <f>IFERROR(VLOOKUP(INDEX([4]Validation!$O$20:$R$23, MATCH($R128,[4]Validation!$M$20:$M$23,0),MATCH(K128,[4]Validation!$O$18:$R$18,0)),v.IPCC.risk,2,FALSE), "")</f>
        <v>Low</v>
      </c>
      <c r="V128" s="8" t="str">
        <f>IFERROR(VLOOKUP(INDEX([4]Validation!$O$20:$R$23, MATCH($R128,[4]Validation!$M$20:$M$23,0),MATCH(L128,[4]Validation!$O$18:$R$18,0)),v.IPCC.risk,2,FALSE), "")</f>
        <v>Low</v>
      </c>
      <c r="W128" s="8" t="str">
        <f>IFERROR(VLOOKUP(INDEX([4]Validation!$O$20:$R$23, MATCH($R128,[4]Validation!$M$20:$M$23,0),MATCH(M128,[4]Validation!$O$18:$R$18,0)),v.IPCC.risk,2,FALSE), "")</f>
        <v>Low</v>
      </c>
      <c r="X128" s="8" t="str">
        <f>IFERROR(VLOOKUP(INDEX([4]Validation!$O$20:$R$23, MATCH($R128,[4]Validation!$M$20:$M$23,0),MATCH(N128,[4]Validation!$O$18:$R$18,0)),v.IPCC.risk,2,FALSE), "")</f>
        <v>Low</v>
      </c>
      <c r="Y128" s="8" t="s">
        <v>1027</v>
      </c>
      <c r="Z128" s="155" t="s">
        <v>1440</v>
      </c>
      <c r="AA128" s="8" t="s">
        <v>1805</v>
      </c>
      <c r="AB128" s="134"/>
      <c r="AC128" s="4"/>
    </row>
    <row r="129" spans="1:29" ht="99.95" customHeight="1" x14ac:dyDescent="0.25">
      <c r="A129" s="103" t="s">
        <v>1963</v>
      </c>
      <c r="B129" s="104" t="s">
        <v>27</v>
      </c>
      <c r="C129" s="105" t="s">
        <v>801</v>
      </c>
      <c r="D129" s="105" t="s">
        <v>90</v>
      </c>
      <c r="E129" s="105"/>
      <c r="F129" s="105" t="s">
        <v>31</v>
      </c>
      <c r="G129" s="104" t="s">
        <v>1964</v>
      </c>
      <c r="H129" s="106" t="s">
        <v>1965</v>
      </c>
      <c r="I129" s="106" t="s">
        <v>1462</v>
      </c>
      <c r="J129" s="93" t="s">
        <v>34</v>
      </c>
      <c r="K129" s="93" t="s">
        <v>34</v>
      </c>
      <c r="L129" s="93" t="s">
        <v>34</v>
      </c>
      <c r="M129" s="93" t="s">
        <v>35</v>
      </c>
      <c r="N129" s="93" t="s">
        <v>35</v>
      </c>
      <c r="O129" s="363" t="s">
        <v>1966</v>
      </c>
      <c r="P129" s="5" t="s">
        <v>35</v>
      </c>
      <c r="Q129" s="7" t="s">
        <v>36</v>
      </c>
      <c r="R129" s="8" t="str">
        <f>IFERROR(VLOOKUP(INDEX([4]Validation!$O$11:$R$14, MATCH($Q129,[4]Validation!$M$11:$M$14,0),MATCH($P129,[4]Validation!$O$9:$R$9,0)),[4]Validation!$F$10:$G$25,2,FALSE), "")</f>
        <v>Low</v>
      </c>
      <c r="S129" s="367" t="s">
        <v>1967</v>
      </c>
      <c r="T129" s="8" t="str">
        <f>IFERROR(VLOOKUP(INDEX([4]Validation!$O$20:$R$23, MATCH($R129,[4]Validation!$M$20:$M$23,0),MATCH(J129,[4]Validation!$O$18:$R$18,0)),v.IPCC.risk,2,FALSE), "")</f>
        <v>Low</v>
      </c>
      <c r="U129" s="8" t="str">
        <f>IFERROR(VLOOKUP(INDEX([4]Validation!$O$20:$R$23, MATCH($R129,[4]Validation!$M$20:$M$23,0),MATCH(K129,[4]Validation!$O$18:$R$18,0)),v.IPCC.risk,2,FALSE), "")</f>
        <v>Low</v>
      </c>
      <c r="V129" s="8" t="str">
        <f>IFERROR(VLOOKUP(INDEX([4]Validation!$O$20:$R$23, MATCH($R129,[4]Validation!$M$20:$M$23,0),MATCH(L129,[4]Validation!$O$18:$R$18,0)),v.IPCC.risk,2,FALSE), "")</f>
        <v>Low</v>
      </c>
      <c r="W129" s="8" t="str">
        <f>IFERROR(VLOOKUP(INDEX([4]Validation!$O$20:$R$23, MATCH($R129,[4]Validation!$M$20:$M$23,0),MATCH(M129,[4]Validation!$O$18:$R$18,0)),v.IPCC.risk,2,FALSE), "")</f>
        <v>Low</v>
      </c>
      <c r="X129" s="8" t="str">
        <f>IFERROR(VLOOKUP(INDEX([4]Validation!$O$20:$R$23, MATCH($R129,[4]Validation!$M$20:$M$23,0),MATCH(N129,[4]Validation!$O$18:$R$18,0)),v.IPCC.risk,2,FALSE), "")</f>
        <v>Low</v>
      </c>
      <c r="Y129" s="8" t="s">
        <v>1027</v>
      </c>
      <c r="Z129" s="155" t="s">
        <v>1440</v>
      </c>
      <c r="AA129" s="8" t="s">
        <v>43</v>
      </c>
      <c r="AB129" s="134"/>
      <c r="AC129" s="4"/>
    </row>
    <row r="130" spans="1:29" ht="99.95" customHeight="1" x14ac:dyDescent="0.25">
      <c r="A130" s="348" t="s">
        <v>1968</v>
      </c>
      <c r="B130" s="349" t="s">
        <v>491</v>
      </c>
      <c r="C130" s="350" t="s">
        <v>801</v>
      </c>
      <c r="D130" s="105" t="s">
        <v>90</v>
      </c>
      <c r="E130" s="105"/>
      <c r="F130" s="105" t="s">
        <v>31</v>
      </c>
      <c r="G130" s="351" t="s">
        <v>1969</v>
      </c>
      <c r="H130" s="347" t="s">
        <v>1970</v>
      </c>
      <c r="I130" s="347" t="s">
        <v>1971</v>
      </c>
      <c r="J130" s="352" t="s">
        <v>34</v>
      </c>
      <c r="K130" s="352" t="s">
        <v>35</v>
      </c>
      <c r="L130" s="352" t="s">
        <v>35</v>
      </c>
      <c r="M130" s="352" t="s">
        <v>35</v>
      </c>
      <c r="N130" s="352" t="s">
        <v>35</v>
      </c>
      <c r="O130" s="363" t="s">
        <v>1972</v>
      </c>
      <c r="P130" s="353" t="s">
        <v>34</v>
      </c>
      <c r="Q130" s="354" t="s">
        <v>122</v>
      </c>
      <c r="R130" s="8" t="str">
        <f>IFERROR(VLOOKUP(INDEX([4]Validation!$O$11:$R$14, MATCH($Q130,[4]Validation!$M$11:$M$14,0),MATCH($P130,[4]Validation!$O$9:$R$9,0)),[4]Validation!$F$10:$G$25,2,FALSE), "")</f>
        <v>Low</v>
      </c>
      <c r="S130" s="367" t="s">
        <v>1973</v>
      </c>
      <c r="T130" s="8" t="str">
        <f>IFERROR(VLOOKUP(INDEX([4]Validation!$O$20:$R$23, MATCH($R130,[4]Validation!$M$20:$M$23,0),MATCH(J130,[4]Validation!$O$18:$R$18,0)),v.IPCC.risk,2,FALSE), "")</f>
        <v>Low</v>
      </c>
      <c r="U130" s="8" t="str">
        <f>IFERROR(VLOOKUP(INDEX([4]Validation!$O$20:$R$23, MATCH($R130,[4]Validation!$M$20:$M$23,0),MATCH(K130,[4]Validation!$O$18:$R$18,0)),v.IPCC.risk,2,FALSE), "")</f>
        <v>Low</v>
      </c>
      <c r="V130" s="8" t="str">
        <f>IFERROR(VLOOKUP(INDEX([4]Validation!$O$20:$R$23, MATCH($R130,[4]Validation!$M$20:$M$23,0),MATCH(L130,[4]Validation!$O$18:$R$18,0)),v.IPCC.risk,2,FALSE), "")</f>
        <v>Low</v>
      </c>
      <c r="W130" s="8" t="str">
        <f>IFERROR(VLOOKUP(INDEX([4]Validation!$O$20:$R$23, MATCH($R130,[4]Validation!$M$20:$M$23,0),MATCH(M130,[4]Validation!$O$18:$R$18,0)),v.IPCC.risk,2,FALSE), "")</f>
        <v>Low</v>
      </c>
      <c r="X130" s="8" t="str">
        <f>IFERROR(VLOOKUP(INDEX([4]Validation!$O$20:$R$23, MATCH($R130,[4]Validation!$M$20:$M$23,0),MATCH(N130,[4]Validation!$O$18:$R$18,0)),v.IPCC.risk,2,FALSE), "")</f>
        <v>Low</v>
      </c>
      <c r="Y130" s="355" t="s">
        <v>1027</v>
      </c>
      <c r="Z130" s="356" t="s">
        <v>1440</v>
      </c>
      <c r="AA130" s="355" t="s">
        <v>65</v>
      </c>
      <c r="AB130" s="134"/>
    </row>
    <row r="131" spans="1:29" ht="99.95" customHeight="1" x14ac:dyDescent="0.25">
      <c r="A131" s="348" t="s">
        <v>1974</v>
      </c>
      <c r="B131" s="357" t="s">
        <v>497</v>
      </c>
      <c r="C131" s="350" t="s">
        <v>801</v>
      </c>
      <c r="D131" s="105" t="s">
        <v>90</v>
      </c>
      <c r="E131" s="105"/>
      <c r="F131" s="105" t="s">
        <v>31</v>
      </c>
      <c r="G131" s="351" t="s">
        <v>1975</v>
      </c>
      <c r="H131" s="347" t="s">
        <v>1976</v>
      </c>
      <c r="I131" s="347"/>
      <c r="J131" s="358" t="s">
        <v>34</v>
      </c>
      <c r="K131" s="352" t="s">
        <v>34</v>
      </c>
      <c r="L131" s="352" t="s">
        <v>34</v>
      </c>
      <c r="M131" s="352" t="s">
        <v>34</v>
      </c>
      <c r="N131" s="352" t="s">
        <v>34</v>
      </c>
      <c r="O131" s="363" t="s">
        <v>1351</v>
      </c>
      <c r="P131" s="353" t="s">
        <v>34</v>
      </c>
      <c r="Q131" s="354" t="s">
        <v>122</v>
      </c>
      <c r="R131" s="8" t="str">
        <f>IFERROR(VLOOKUP(INDEX([4]Validation!$O$11:$R$14, MATCH($Q131,[4]Validation!$M$11:$M$14,0),MATCH($P131,[4]Validation!$O$9:$R$9,0)),[4]Validation!$F$10:$G$25,2,FALSE), "")</f>
        <v>Low</v>
      </c>
      <c r="S131" s="367" t="s">
        <v>1977</v>
      </c>
      <c r="T131" s="8" t="str">
        <f>IFERROR(VLOOKUP(INDEX([4]Validation!$O$20:$R$23, MATCH($R131,[4]Validation!$M$20:$M$23,0),MATCH(J131,[4]Validation!$O$18:$R$18,0)),v.IPCC.risk,2,FALSE), "")</f>
        <v>Low</v>
      </c>
      <c r="U131" s="8" t="str">
        <f>IFERROR(VLOOKUP(INDEX([4]Validation!$O$20:$R$23, MATCH($R131,[4]Validation!$M$20:$M$23,0),MATCH(K131,[4]Validation!$O$18:$R$18,0)),v.IPCC.risk,2,FALSE), "")</f>
        <v>Low</v>
      </c>
      <c r="V131" s="8" t="str">
        <f>IFERROR(VLOOKUP(INDEX([4]Validation!$O$20:$R$23, MATCH($R131,[4]Validation!$M$20:$M$23,0),MATCH(L131,[4]Validation!$O$18:$R$18,0)),v.IPCC.risk,2,FALSE), "")</f>
        <v>Low</v>
      </c>
      <c r="W131" s="8" t="str">
        <f>IFERROR(VLOOKUP(INDEX([4]Validation!$O$20:$R$23, MATCH($R131,[4]Validation!$M$20:$M$23,0),MATCH(M131,[4]Validation!$O$18:$R$18,0)),v.IPCC.risk,2,FALSE), "")</f>
        <v>Low</v>
      </c>
      <c r="X131" s="8" t="str">
        <f>IFERROR(VLOOKUP(INDEX([4]Validation!$O$20:$R$23, MATCH($R131,[4]Validation!$M$20:$M$23,0),MATCH(N131,[4]Validation!$O$18:$R$18,0)),v.IPCC.risk,2,FALSE), "")</f>
        <v>Low</v>
      </c>
      <c r="Y131" s="355" t="s">
        <v>1027</v>
      </c>
      <c r="Z131" s="356" t="s">
        <v>1440</v>
      </c>
      <c r="AA131" s="355" t="s">
        <v>65</v>
      </c>
      <c r="AB131" s="134"/>
    </row>
    <row r="132" spans="1:29" ht="99.95" customHeight="1" x14ac:dyDescent="0.25">
      <c r="A132" s="348" t="s">
        <v>1978</v>
      </c>
      <c r="B132" s="357" t="s">
        <v>623</v>
      </c>
      <c r="C132" s="350" t="s">
        <v>801</v>
      </c>
      <c r="D132" s="105" t="s">
        <v>90</v>
      </c>
      <c r="E132" s="105"/>
      <c r="F132" s="105" t="s">
        <v>31</v>
      </c>
      <c r="G132" s="351" t="s">
        <v>1979</v>
      </c>
      <c r="H132" s="347" t="s">
        <v>1980</v>
      </c>
      <c r="I132" s="347"/>
      <c r="J132" s="358" t="s">
        <v>34</v>
      </c>
      <c r="K132" s="359" t="s">
        <v>34</v>
      </c>
      <c r="L132" s="359" t="s">
        <v>34</v>
      </c>
      <c r="M132" s="359" t="s">
        <v>34</v>
      </c>
      <c r="N132" s="359" t="s">
        <v>34</v>
      </c>
      <c r="O132" s="363" t="s">
        <v>1981</v>
      </c>
      <c r="P132" s="353" t="s">
        <v>35</v>
      </c>
      <c r="Q132" s="360" t="s">
        <v>122</v>
      </c>
      <c r="R132" s="8" t="str">
        <f>IFERROR(VLOOKUP(INDEX([4]Validation!$O$11:$R$14, MATCH($Q132,[4]Validation!$M$11:$M$14,0),MATCH($P132,[4]Validation!$O$9:$R$9,0)),[4]Validation!$F$10:$G$25,2,FALSE), "")</f>
        <v>Moderate</v>
      </c>
      <c r="S132" s="367" t="s">
        <v>1982</v>
      </c>
      <c r="T132" s="8" t="str">
        <f>IFERROR(VLOOKUP(INDEX([4]Validation!$O$20:$R$23, MATCH($R132,[4]Validation!$M$20:$M$23,0),MATCH(J132,[4]Validation!$O$18:$R$18,0)),v.IPCC.risk,2,FALSE), "")</f>
        <v>Low</v>
      </c>
      <c r="U132" s="8" t="str">
        <f>IFERROR(VLOOKUP(INDEX([4]Validation!$O$20:$R$23, MATCH($R132,[4]Validation!$M$20:$M$23,0),MATCH(K132,[4]Validation!$O$18:$R$18,0)),v.IPCC.risk,2,FALSE), "")</f>
        <v>Low</v>
      </c>
      <c r="V132" s="8" t="str">
        <f>IFERROR(VLOOKUP(INDEX([4]Validation!$O$20:$R$23, MATCH($R132,[4]Validation!$M$20:$M$23,0),MATCH(L132,[4]Validation!$O$18:$R$18,0)),v.IPCC.risk,2,FALSE), "")</f>
        <v>Low</v>
      </c>
      <c r="W132" s="8" t="str">
        <f>IFERROR(VLOOKUP(INDEX([4]Validation!$O$20:$R$23, MATCH($R132,[4]Validation!$M$20:$M$23,0),MATCH(M132,[4]Validation!$O$18:$R$18,0)),v.IPCC.risk,2,FALSE), "")</f>
        <v>Low</v>
      </c>
      <c r="X132" s="8" t="str">
        <f>IFERROR(VLOOKUP(INDEX([4]Validation!$O$20:$R$23, MATCH($R132,[4]Validation!$M$20:$M$23,0),MATCH(N132,[4]Validation!$O$18:$R$18,0)),v.IPCC.risk,2,FALSE), "")</f>
        <v>Low</v>
      </c>
      <c r="Y132" s="355" t="s">
        <v>1027</v>
      </c>
      <c r="Z132" s="356" t="s">
        <v>1440</v>
      </c>
      <c r="AA132" s="355" t="s">
        <v>43</v>
      </c>
      <c r="AB132" s="134" t="s">
        <v>1334</v>
      </c>
    </row>
    <row r="135" spans="1:29" ht="15.75" thickBot="1" x14ac:dyDescent="0.3">
      <c r="C135" s="361"/>
    </row>
  </sheetData>
  <autoFilter ref="A3:AB132" xr:uid="{69FF7097-8000-4209-8BD4-3FEF6C1B986E}">
    <filterColumn colId="9" showButton="0"/>
    <filterColumn colId="10" showButton="0"/>
    <filterColumn colId="11" showButton="0"/>
    <filterColumn colId="12" showButton="0"/>
  </autoFilter>
  <sortState xmlns:xlrd2="http://schemas.microsoft.com/office/spreadsheetml/2017/richdata2" ref="A5:AA132">
    <sortCondition descending="1" ref="X5:X132" customList="Low,Moderate,High,Extreme"/>
    <sortCondition descending="1" ref="Y5:Y132" customList="Insignificant,Minor,Moderate,Major,Catastrophic"/>
    <sortCondition descending="1" ref="W5:W132" customList="Low,Moderate,High,Extreme"/>
    <sortCondition descending="1" ref="V5:V132" customList="Low,Moderate,High,Extreme"/>
    <sortCondition descending="1" ref="U5:U132" customList="Low,Moderate,High,Extreme"/>
    <sortCondition descending="1" ref="T5:T132" customList="Low,Moderate,High,Extreme"/>
  </sortState>
  <mergeCells count="25">
    <mergeCell ref="A3:A4"/>
    <mergeCell ref="B3:B4"/>
    <mergeCell ref="C3:C4"/>
    <mergeCell ref="D3:D4"/>
    <mergeCell ref="E3:E4"/>
    <mergeCell ref="F3:F4"/>
    <mergeCell ref="G3:G4"/>
    <mergeCell ref="H3:H4"/>
    <mergeCell ref="I3:I4"/>
    <mergeCell ref="J3:N3"/>
    <mergeCell ref="AB3:AB4"/>
    <mergeCell ref="P3:P4"/>
    <mergeCell ref="O3:O4"/>
    <mergeCell ref="S3:S4"/>
    <mergeCell ref="R3:R4"/>
    <mergeCell ref="Q3:Q4"/>
    <mergeCell ref="T2:X2"/>
    <mergeCell ref="Y3:Y4"/>
    <mergeCell ref="Z3:Z4"/>
    <mergeCell ref="AA3:AA4"/>
    <mergeCell ref="T3:T4"/>
    <mergeCell ref="U3:U4"/>
    <mergeCell ref="V3:V4"/>
    <mergeCell ref="W3:W4"/>
    <mergeCell ref="X3:X4"/>
  </mergeCells>
  <conditionalFormatting sqref="F5:F132">
    <cfRule type="containsText" dxfId="78" priority="75" operator="containsText" text="Opportunity">
      <formula>NOT(ISERROR(SEARCH("Opportunity",F5)))</formula>
    </cfRule>
  </conditionalFormatting>
  <conditionalFormatting sqref="I79:I80">
    <cfRule type="containsText" dxfId="77" priority="69" operator="containsText" text="Opportunity">
      <formula>NOT(ISERROR(SEARCH("Opportunity",I79)))</formula>
    </cfRule>
  </conditionalFormatting>
  <conditionalFormatting sqref="I130:I132">
    <cfRule type="containsText" dxfId="76" priority="68" operator="containsText" text="Opportunity">
      <formula>NOT(ISERROR(SEARCH("Opportunity",I130)))</formula>
    </cfRule>
  </conditionalFormatting>
  <conditionalFormatting sqref="R5:S132">
    <cfRule type="expression" dxfId="75" priority="26">
      <formula>R5= "Extreme"</formula>
    </cfRule>
    <cfRule type="expression" dxfId="74" priority="27">
      <formula>R5= "High"</formula>
    </cfRule>
    <cfRule type="expression" dxfId="73" priority="28">
      <formula>R5= "Moderate"</formula>
    </cfRule>
    <cfRule type="expression" dxfId="72" priority="29">
      <formula>R5= "Low"</formula>
    </cfRule>
  </conditionalFormatting>
  <conditionalFormatting sqref="T5:X132">
    <cfRule type="expression" dxfId="71" priority="1">
      <formula>T5="Very low"</formula>
    </cfRule>
    <cfRule type="expression" dxfId="70" priority="2">
      <formula>T5= "Extreme"</formula>
    </cfRule>
    <cfRule type="expression" dxfId="69" priority="3">
      <formula>T5= "High"</formula>
    </cfRule>
    <cfRule type="expression" dxfId="68" priority="4">
      <formula>T5= "Moderate"</formula>
    </cfRule>
    <cfRule type="expression" dxfId="67" priority="5">
      <formula>T5= "Low"</formula>
    </cfRule>
  </conditionalFormatting>
  <conditionalFormatting sqref="Y5:Y132">
    <cfRule type="expression" dxfId="66" priority="180">
      <formula>Y5="Catastrophic"</formula>
    </cfRule>
    <cfRule type="expression" dxfId="65" priority="181">
      <formula>Y5= "Major"</formula>
    </cfRule>
    <cfRule type="expression" dxfId="64" priority="182">
      <formula>Y5= "Moderate"</formula>
    </cfRule>
    <cfRule type="expression" dxfId="63" priority="183">
      <formula>Y5= "Minor"</formula>
    </cfRule>
    <cfRule type="expression" dxfId="62" priority="184">
      <formula>Y5= "Insignificant"</formula>
    </cfRule>
  </conditionalFormatting>
  <conditionalFormatting sqref="Z5:Z132">
    <cfRule type="expression" dxfId="61" priority="71">
      <formula>Z5= "Extreme"</formula>
    </cfRule>
    <cfRule type="expression" dxfId="60" priority="72">
      <formula>Z5= "High"</formula>
    </cfRule>
    <cfRule type="expression" dxfId="59" priority="73">
      <formula>Z5= "Moderate"</formula>
    </cfRule>
    <cfRule type="expression" dxfId="58" priority="74">
      <formula>Z5= "Low"</formula>
    </cfRule>
  </conditionalFormatting>
  <conditionalFormatting sqref="AA5:AA132">
    <cfRule type="expression" dxfId="57" priority="365">
      <formula>AA5="Catastrophic"</formula>
    </cfRule>
    <cfRule type="expression" dxfId="56" priority="366">
      <formula>AA5= "Major"</formula>
    </cfRule>
    <cfRule type="expression" dxfId="55" priority="367">
      <formula>AA5= "Moderate"</formula>
    </cfRule>
    <cfRule type="expression" dxfId="54" priority="368">
      <formula>AA5= "Minor"</formula>
    </cfRule>
    <cfRule type="expression" dxfId="53" priority="369">
      <formula>AA5= "Insignificant"</formula>
    </cfRule>
  </conditionalFormatting>
  <conditionalFormatting sqref="AB5:AB132">
    <cfRule type="expression" dxfId="52" priority="361">
      <formula>AB5= "Extreme"</formula>
    </cfRule>
    <cfRule type="expression" dxfId="51" priority="362">
      <formula>AB5= "High"</formula>
    </cfRule>
    <cfRule type="expression" dxfId="50" priority="363">
      <formula>AB5= "Moderate"</formula>
    </cfRule>
    <cfRule type="expression" dxfId="49" priority="364">
      <formula>AB5= "Low"</formula>
    </cfRule>
  </conditionalFormatting>
  <dataValidations count="2">
    <dataValidation type="list" allowBlank="1" showInputMessage="1" showErrorMessage="1" sqref="F5:F132" xr:uid="{6416BF66-133F-43E4-BDC5-48DB36E830CF}">
      <formula1>"Direct, Indirect, Transition, Compund, Opportunity"</formula1>
    </dataValidation>
    <dataValidation type="list" allowBlank="1" showInputMessage="1" showErrorMessage="1" sqref="Y5:Y129" xr:uid="{0D78D9BA-9D50-4B13-807B-22448690E5B6}">
      <formula1>"Insignificant, Minor, Moderate, Major, Catastrophic"</formula1>
    </dataValidation>
  </dataValidations>
  <pageMargins left="0.7" right="0.7" top="0.75" bottom="0.75" header="0.3" footer="0.3"/>
  <pageSetup paperSize="256" orientation="landscape" horizontalDpi="1200" verticalDpi="1200" r:id="rId1"/>
  <headerFooter>
    <oddHeader>&amp;L&amp;"Calibri"&amp;8&amp;K000000 Sensitivity: General&amp;1#_x000D_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486D8-1F52-4448-A150-994E771EE741}">
  <sheetPr codeName="Sheet2"/>
  <dimension ref="A1:AC232"/>
  <sheetViews>
    <sheetView zoomScale="70" zoomScaleNormal="70" workbookViewId="0">
      <selection activeCell="A5" sqref="A5:A68"/>
    </sheetView>
    <sheetView topLeftCell="Q34" workbookViewId="1">
      <selection activeCell="P62" sqref="P62"/>
    </sheetView>
  </sheetViews>
  <sheetFormatPr defaultColWidth="8.5703125" defaultRowHeight="15" x14ac:dyDescent="0.25"/>
  <cols>
    <col min="1" max="1" width="7.28515625" style="30" customWidth="1"/>
    <col min="2" max="2" width="17.28515625" style="30" customWidth="1"/>
    <col min="3" max="3" width="14" style="30" customWidth="1"/>
    <col min="4" max="4" width="9.140625" style="30" customWidth="1"/>
    <col min="5" max="5" width="10.140625" style="30" customWidth="1"/>
    <col min="6" max="6" width="7.42578125" style="30" customWidth="1"/>
    <col min="7" max="7" width="39.28515625" style="30" customWidth="1"/>
    <col min="8" max="8" width="21" style="30" customWidth="1"/>
    <col min="9" max="9" width="15.5703125" style="30" customWidth="1"/>
    <col min="10" max="14" width="8.28515625" style="30" customWidth="1"/>
    <col min="15" max="15" width="34.85546875" style="30" customWidth="1"/>
    <col min="16" max="18" width="10.85546875" style="30" customWidth="1"/>
    <col min="19" max="19" width="33" style="30" customWidth="1"/>
    <col min="20" max="24" width="9.5703125" style="30" customWidth="1"/>
    <col min="25" max="25" width="10.5703125" style="30" customWidth="1"/>
    <col min="26" max="26" width="29.7109375" style="30" customWidth="1"/>
    <col min="27" max="27" width="12.140625" style="30" customWidth="1"/>
    <col min="28" max="28" width="21.140625" style="30" customWidth="1"/>
    <col min="29" max="29" width="15.5703125" style="30" customWidth="1"/>
    <col min="30" max="30" width="21.5703125" style="30" customWidth="1"/>
    <col min="31" max="16384" width="8.5703125" style="30"/>
  </cols>
  <sheetData>
    <row r="1" spans="1:29" ht="23.25" x14ac:dyDescent="0.25">
      <c r="A1" s="1" t="s">
        <v>0</v>
      </c>
      <c r="B1" s="2"/>
      <c r="C1" s="2"/>
      <c r="D1" s="2"/>
      <c r="E1" s="2"/>
      <c r="F1" s="2"/>
      <c r="G1" s="2"/>
      <c r="H1" s="2"/>
      <c r="I1" s="2"/>
      <c r="J1" s="2"/>
      <c r="K1" s="2"/>
      <c r="L1" s="2"/>
      <c r="M1" s="2"/>
      <c r="N1" s="2"/>
      <c r="O1" s="2"/>
      <c r="P1" s="2"/>
      <c r="Q1" s="2"/>
      <c r="R1" s="2"/>
      <c r="S1" s="2"/>
      <c r="T1" s="2"/>
      <c r="U1" s="2"/>
      <c r="V1" s="2"/>
      <c r="W1" s="2"/>
      <c r="X1" s="2"/>
      <c r="Y1" s="3"/>
      <c r="Z1" s="3"/>
      <c r="AA1" s="3"/>
      <c r="AB1" s="3"/>
      <c r="AC1" s="4"/>
    </row>
    <row r="2" spans="1:29" x14ac:dyDescent="0.25">
      <c r="A2" s="2"/>
      <c r="B2" s="2"/>
      <c r="C2" s="2"/>
      <c r="D2" s="2"/>
      <c r="E2" s="2"/>
      <c r="F2" s="2"/>
      <c r="G2" s="2"/>
      <c r="H2" s="2"/>
      <c r="I2" s="2"/>
      <c r="J2" s="2"/>
      <c r="K2" s="2"/>
      <c r="L2" s="2"/>
      <c r="M2" s="2"/>
      <c r="N2" s="2"/>
      <c r="O2" s="2"/>
      <c r="P2" s="2"/>
      <c r="Q2" s="2"/>
      <c r="R2" s="2"/>
      <c r="S2" s="2"/>
      <c r="T2" s="2"/>
      <c r="U2" s="2"/>
      <c r="V2" s="2"/>
      <c r="W2" s="2"/>
      <c r="X2" s="2"/>
      <c r="Y2" s="3"/>
      <c r="Z2" s="3"/>
      <c r="AA2" s="3"/>
      <c r="AB2" s="3"/>
      <c r="AC2" s="4"/>
    </row>
    <row r="3" spans="1:29" ht="39" customHeight="1" x14ac:dyDescent="0.25">
      <c r="A3" s="304" t="s">
        <v>1</v>
      </c>
      <c r="B3" s="304" t="s">
        <v>2</v>
      </c>
      <c r="C3" s="304" t="s">
        <v>3</v>
      </c>
      <c r="D3" s="305" t="s">
        <v>4</v>
      </c>
      <c r="E3" s="305" t="s">
        <v>5</v>
      </c>
      <c r="F3" s="305" t="s">
        <v>6</v>
      </c>
      <c r="G3" s="305" t="s">
        <v>7</v>
      </c>
      <c r="H3" s="305" t="s">
        <v>8</v>
      </c>
      <c r="I3" s="305" t="s">
        <v>9</v>
      </c>
      <c r="J3" s="326" t="s">
        <v>10</v>
      </c>
      <c r="K3" s="326"/>
      <c r="L3" s="326"/>
      <c r="M3" s="326"/>
      <c r="N3" s="326"/>
      <c r="O3" s="307" t="s">
        <v>11</v>
      </c>
      <c r="P3" s="306" t="s">
        <v>12</v>
      </c>
      <c r="Q3" s="306" t="s">
        <v>13</v>
      </c>
      <c r="R3" s="306" t="s">
        <v>14</v>
      </c>
      <c r="S3" s="307" t="s">
        <v>2097</v>
      </c>
      <c r="T3" s="326" t="s">
        <v>16</v>
      </c>
      <c r="U3" s="326"/>
      <c r="V3" s="326"/>
      <c r="W3" s="326"/>
      <c r="X3" s="326"/>
      <c r="Y3" s="308" t="s">
        <v>2103</v>
      </c>
      <c r="Z3" s="308" t="s">
        <v>18</v>
      </c>
      <c r="AA3" s="308" t="s">
        <v>2100</v>
      </c>
      <c r="AB3" s="308" t="s">
        <v>2101</v>
      </c>
      <c r="AC3" s="4"/>
    </row>
    <row r="4" spans="1:29" ht="39" customHeight="1" x14ac:dyDescent="0.25">
      <c r="A4" s="380" t="s">
        <v>2061</v>
      </c>
      <c r="B4" s="381" t="s">
        <v>183</v>
      </c>
      <c r="C4" s="383" t="s">
        <v>443</v>
      </c>
      <c r="D4" s="384" t="s">
        <v>444</v>
      </c>
      <c r="E4" s="384"/>
      <c r="F4" s="371" t="s">
        <v>2012</v>
      </c>
      <c r="G4" s="385" t="s">
        <v>2062</v>
      </c>
      <c r="H4" s="386"/>
      <c r="I4" s="386"/>
      <c r="J4" s="130" t="s">
        <v>34</v>
      </c>
      <c r="K4" s="130" t="s">
        <v>34</v>
      </c>
      <c r="L4" s="130" t="s">
        <v>34</v>
      </c>
      <c r="M4" s="130" t="s">
        <v>34</v>
      </c>
      <c r="N4" s="130" t="s">
        <v>34</v>
      </c>
      <c r="O4" s="170" t="s">
        <v>1750</v>
      </c>
      <c r="P4" s="5"/>
      <c r="Q4" s="5"/>
      <c r="R4" s="5"/>
      <c r="S4" s="6"/>
      <c r="T4" s="5"/>
      <c r="U4" s="5"/>
      <c r="V4" s="5"/>
      <c r="W4" s="5"/>
      <c r="X4" s="5"/>
      <c r="Y4" s="392" t="s">
        <v>1027</v>
      </c>
      <c r="Z4" s="393" t="s">
        <v>2004</v>
      </c>
      <c r="AA4" s="392" t="s">
        <v>65</v>
      </c>
      <c r="AB4" s="393" t="s">
        <v>2063</v>
      </c>
      <c r="AC4" s="117"/>
    </row>
    <row r="5" spans="1:29" ht="80.099999999999994" customHeight="1" x14ac:dyDescent="0.25">
      <c r="A5" s="94" t="s">
        <v>2038</v>
      </c>
      <c r="B5" s="98" t="s">
        <v>497</v>
      </c>
      <c r="C5" s="96" t="s">
        <v>443</v>
      </c>
      <c r="D5" s="96" t="s">
        <v>444</v>
      </c>
      <c r="E5" s="96"/>
      <c r="F5" s="96" t="s">
        <v>2012</v>
      </c>
      <c r="G5" s="96" t="s">
        <v>2039</v>
      </c>
      <c r="H5" s="97"/>
      <c r="I5" s="97"/>
      <c r="J5" s="130" t="s">
        <v>34</v>
      </c>
      <c r="K5" s="130" t="s">
        <v>34</v>
      </c>
      <c r="L5" s="130" t="s">
        <v>34</v>
      </c>
      <c r="M5" s="130" t="s">
        <v>34</v>
      </c>
      <c r="N5" s="130" t="s">
        <v>34</v>
      </c>
      <c r="O5" s="388" t="s">
        <v>1750</v>
      </c>
      <c r="P5" s="5"/>
      <c r="Q5" s="5"/>
      <c r="R5" s="5"/>
      <c r="S5" s="6"/>
      <c r="T5" s="5"/>
      <c r="U5" s="5"/>
      <c r="V5" s="5"/>
      <c r="W5" s="5"/>
      <c r="X5" s="5"/>
      <c r="Y5" s="8" t="s">
        <v>1027</v>
      </c>
      <c r="Z5" s="173" t="s">
        <v>1889</v>
      </c>
      <c r="AA5" s="8" t="s">
        <v>65</v>
      </c>
      <c r="AB5" s="134" t="s">
        <v>2040</v>
      </c>
      <c r="AC5" s="4"/>
    </row>
    <row r="6" spans="1:29" s="150" customFormat="1" ht="80.099999999999994" customHeight="1" x14ac:dyDescent="0.25">
      <c r="A6" s="369" t="s">
        <v>2017</v>
      </c>
      <c r="B6" s="382" t="s">
        <v>491</v>
      </c>
      <c r="C6" s="371" t="s">
        <v>443</v>
      </c>
      <c r="D6" s="371" t="s">
        <v>444</v>
      </c>
      <c r="E6" s="371"/>
      <c r="F6" s="371" t="s">
        <v>2012</v>
      </c>
      <c r="G6" s="370" t="s">
        <v>2018</v>
      </c>
      <c r="H6" s="372"/>
      <c r="I6" s="372"/>
      <c r="J6" s="387" t="s">
        <v>34</v>
      </c>
      <c r="K6" s="387" t="s">
        <v>34</v>
      </c>
      <c r="L6" s="387" t="s">
        <v>34</v>
      </c>
      <c r="M6" s="387" t="s">
        <v>34</v>
      </c>
      <c r="N6" s="387" t="s">
        <v>34</v>
      </c>
      <c r="O6" s="133" t="s">
        <v>1750</v>
      </c>
      <c r="P6" s="101"/>
      <c r="Q6" s="101"/>
      <c r="R6" s="101"/>
      <c r="S6" s="391"/>
      <c r="T6" s="101"/>
      <c r="U6" s="101"/>
      <c r="V6" s="101"/>
      <c r="W6" s="101"/>
      <c r="X6" s="101"/>
      <c r="Y6" s="102" t="s">
        <v>479</v>
      </c>
      <c r="Z6" s="373" t="s">
        <v>2019</v>
      </c>
      <c r="AA6" s="102" t="s">
        <v>65</v>
      </c>
      <c r="AB6" s="158" t="s">
        <v>2020</v>
      </c>
      <c r="AC6" s="267"/>
    </row>
    <row r="7" spans="1:29" s="150" customFormat="1" ht="80.099999999999994" customHeight="1" x14ac:dyDescent="0.25">
      <c r="A7" s="369" t="s">
        <v>2055</v>
      </c>
      <c r="B7" s="370" t="s">
        <v>174</v>
      </c>
      <c r="C7" s="371" t="s">
        <v>443</v>
      </c>
      <c r="D7" s="371" t="s">
        <v>444</v>
      </c>
      <c r="E7" s="371"/>
      <c r="F7" s="371" t="s">
        <v>2012</v>
      </c>
      <c r="G7" s="371" t="s">
        <v>2056</v>
      </c>
      <c r="H7" s="372" t="s">
        <v>2057</v>
      </c>
      <c r="I7" s="372"/>
      <c r="J7" s="387" t="s">
        <v>34</v>
      </c>
      <c r="K7" s="387" t="s">
        <v>34</v>
      </c>
      <c r="L7" s="387" t="s">
        <v>34</v>
      </c>
      <c r="M7" s="387" t="s">
        <v>34</v>
      </c>
      <c r="N7" s="387" t="s">
        <v>34</v>
      </c>
      <c r="O7" s="388" t="s">
        <v>2058</v>
      </c>
      <c r="P7" s="101"/>
      <c r="Q7" s="101"/>
      <c r="R7" s="5"/>
      <c r="S7" s="391"/>
      <c r="T7" s="5"/>
      <c r="U7" s="101"/>
      <c r="V7" s="101"/>
      <c r="W7" s="101"/>
      <c r="X7" s="101"/>
      <c r="Y7" s="102" t="s">
        <v>1027</v>
      </c>
      <c r="Z7" s="158" t="s">
        <v>2059</v>
      </c>
      <c r="AA7" s="102" t="s">
        <v>65</v>
      </c>
      <c r="AB7" s="158" t="s">
        <v>2060</v>
      </c>
      <c r="AC7" s="267"/>
    </row>
    <row r="8" spans="1:29" s="150" customFormat="1" ht="80.099999999999994" customHeight="1" x14ac:dyDescent="0.25">
      <c r="A8" s="94" t="s">
        <v>2027</v>
      </c>
      <c r="B8" s="95" t="s">
        <v>174</v>
      </c>
      <c r="C8" s="96" t="s">
        <v>710</v>
      </c>
      <c r="D8" s="96" t="s">
        <v>444</v>
      </c>
      <c r="E8" s="96"/>
      <c r="F8" s="96" t="s">
        <v>2012</v>
      </c>
      <c r="G8" s="96" t="s">
        <v>2028</v>
      </c>
      <c r="H8" s="97" t="s">
        <v>2029</v>
      </c>
      <c r="I8" s="97"/>
      <c r="J8" s="130" t="s">
        <v>34</v>
      </c>
      <c r="K8" s="130" t="s">
        <v>34</v>
      </c>
      <c r="L8" s="130" t="s">
        <v>34</v>
      </c>
      <c r="M8" s="130" t="s">
        <v>34</v>
      </c>
      <c r="N8" s="130" t="s">
        <v>34</v>
      </c>
      <c r="O8" s="389"/>
      <c r="P8" s="5"/>
      <c r="Q8" s="120"/>
      <c r="R8" s="5"/>
      <c r="S8" s="6"/>
      <c r="T8" s="5"/>
      <c r="U8" s="5"/>
      <c r="V8" s="5"/>
      <c r="W8" s="5"/>
      <c r="X8" s="5"/>
      <c r="Y8" s="8" t="s">
        <v>479</v>
      </c>
      <c r="Z8" s="134" t="s">
        <v>2030</v>
      </c>
      <c r="AA8" s="8" t="s">
        <v>65</v>
      </c>
      <c r="AB8" s="134" t="s">
        <v>2031</v>
      </c>
      <c r="AC8" s="216"/>
    </row>
    <row r="9" spans="1:29" s="150" customFormat="1" ht="80.099999999999994" customHeight="1" x14ac:dyDescent="0.25">
      <c r="A9" s="94" t="s">
        <v>1746</v>
      </c>
      <c r="B9" s="99" t="s">
        <v>46</v>
      </c>
      <c r="C9" s="96" t="s">
        <v>1300</v>
      </c>
      <c r="D9" s="96" t="s">
        <v>444</v>
      </c>
      <c r="E9" s="96"/>
      <c r="F9" s="96" t="s">
        <v>31</v>
      </c>
      <c r="G9" s="95" t="s">
        <v>1747</v>
      </c>
      <c r="H9" s="97"/>
      <c r="I9" s="97"/>
      <c r="J9" s="93" t="s">
        <v>34</v>
      </c>
      <c r="K9" s="93" t="s">
        <v>34</v>
      </c>
      <c r="L9" s="93" t="s">
        <v>34</v>
      </c>
      <c r="M9" s="93" t="s">
        <v>34</v>
      </c>
      <c r="N9" s="93" t="s">
        <v>35</v>
      </c>
      <c r="O9" s="390" t="s">
        <v>1391</v>
      </c>
      <c r="P9" s="5" t="s">
        <v>34</v>
      </c>
      <c r="Q9" s="7" t="s">
        <v>34</v>
      </c>
      <c r="R9" s="8" t="str">
        <f>IFERROR(VLOOKUP(INDEX([5]Validation!$O$11:$R$14, MATCH($Q9,[5]Validation!$M$11:$M$14,0),MATCH($P9,[5]Validation!$O$9:$R$9,0)),[5]Validation!$F$10:$G$25,2,FALSE), "")</f>
        <v>Low</v>
      </c>
      <c r="S9" s="134" t="s">
        <v>1304</v>
      </c>
      <c r="T9" s="8" t="str">
        <f>IFERROR(VLOOKUP(INDEX([5]Validation!$O$20:$R$23, MATCH($R9,[5]Validation!$M$20:$M$23,0),MATCH(J9,[5]Validation!$O$18:$R$18,0)),v.IPCC.risk,2,FALSE), "")</f>
        <v>Low</v>
      </c>
      <c r="U9" s="8" t="str">
        <f>IFERROR(VLOOKUP(INDEX([5]Validation!$O$20:$R$23, MATCH($R9,[5]Validation!$M$20:$M$23,0),MATCH(K9,[5]Validation!$O$18:$R$18,0)),v.IPCC.risk,2,FALSE), "")</f>
        <v>Low</v>
      </c>
      <c r="V9" s="8" t="str">
        <f>IFERROR(VLOOKUP(INDEX([5]Validation!$O$20:$R$23, MATCH($R9,[5]Validation!$M$20:$M$23,0),MATCH(L9,[5]Validation!$O$18:$R$18,0)),v.IPCC.risk,2,FALSE), "")</f>
        <v>Low</v>
      </c>
      <c r="W9" s="8" t="str">
        <f>IFERROR(VLOOKUP(INDEX([5]Validation!$O$20:$R$23, MATCH($R9,[5]Validation!$M$20:$M$23,0),MATCH(M9,[5]Validation!$O$18:$R$18,0)),v.IPCC.risk,2,FALSE), "")</f>
        <v>Low</v>
      </c>
      <c r="X9" s="8" t="str">
        <f>IFERROR(VLOOKUP(INDEX([5]Validation!$O$20:$R$23, MATCH($R9,[5]Validation!$M$20:$M$23,0),MATCH(N9,[5]Validation!$O$18:$R$18,0)),v.IPCC.risk,2,FALSE), "")</f>
        <v>Low</v>
      </c>
      <c r="Y9" s="8" t="s">
        <v>479</v>
      </c>
      <c r="Z9" s="394" t="s">
        <v>1305</v>
      </c>
      <c r="AA9" s="8" t="s">
        <v>43</v>
      </c>
      <c r="AB9" s="134" t="s">
        <v>1306</v>
      </c>
      <c r="AC9" s="216"/>
    </row>
    <row r="10" spans="1:29" s="150" customFormat="1" ht="80.099999999999994" customHeight="1" x14ac:dyDescent="0.25">
      <c r="A10" s="94" t="s">
        <v>1744</v>
      </c>
      <c r="B10" s="99" t="s">
        <v>57</v>
      </c>
      <c r="C10" s="96" t="s">
        <v>1300</v>
      </c>
      <c r="D10" s="96" t="s">
        <v>444</v>
      </c>
      <c r="E10" s="96"/>
      <c r="F10" s="96" t="s">
        <v>31</v>
      </c>
      <c r="G10" s="95" t="s">
        <v>1745</v>
      </c>
      <c r="H10" s="97"/>
      <c r="I10" s="97"/>
      <c r="J10" s="93" t="s">
        <v>34</v>
      </c>
      <c r="K10" s="93" t="s">
        <v>34</v>
      </c>
      <c r="L10" s="93" t="s">
        <v>34</v>
      </c>
      <c r="M10" s="93" t="s">
        <v>35</v>
      </c>
      <c r="N10" s="93" t="s">
        <v>35</v>
      </c>
      <c r="O10" s="390" t="s">
        <v>1391</v>
      </c>
      <c r="P10" s="5" t="s">
        <v>34</v>
      </c>
      <c r="Q10" s="7" t="s">
        <v>34</v>
      </c>
      <c r="R10" s="8" t="str">
        <f>IFERROR(VLOOKUP(INDEX([5]Validation!$O$11:$R$14, MATCH($Q10,[5]Validation!$M$11:$M$14,0),MATCH($P10,[5]Validation!$O$9:$R$9,0)),[5]Validation!$F$10:$G$25,2,FALSE), "")</f>
        <v>Low</v>
      </c>
      <c r="S10" s="134" t="s">
        <v>1304</v>
      </c>
      <c r="T10" s="8" t="str">
        <f>IFERROR(VLOOKUP(INDEX([5]Validation!$O$20:$R$23, MATCH($R10,[5]Validation!$M$20:$M$23,0),MATCH(J10,[5]Validation!$O$18:$R$18,0)),v.IPCC.risk,2,FALSE), "")</f>
        <v>Low</v>
      </c>
      <c r="U10" s="8" t="str">
        <f>IFERROR(VLOOKUP(INDEX([5]Validation!$O$20:$R$23, MATCH($R10,[5]Validation!$M$20:$M$23,0),MATCH(K10,[5]Validation!$O$18:$R$18,0)),v.IPCC.risk,2,FALSE), "")</f>
        <v>Low</v>
      </c>
      <c r="V10" s="8" t="str">
        <f>IFERROR(VLOOKUP(INDEX([5]Validation!$O$20:$R$23, MATCH($R10,[5]Validation!$M$20:$M$23,0),MATCH(L10,[5]Validation!$O$18:$R$18,0)),v.IPCC.risk,2,FALSE), "")</f>
        <v>Low</v>
      </c>
      <c r="W10" s="8" t="str">
        <f>IFERROR(VLOOKUP(INDEX([5]Validation!$O$20:$R$23, MATCH($R10,[5]Validation!$M$20:$M$23,0),MATCH(M10,[5]Validation!$O$18:$R$18,0)),v.IPCC.risk,2,FALSE), "")</f>
        <v>Low</v>
      </c>
      <c r="X10" s="8" t="str">
        <f>IFERROR(VLOOKUP(INDEX([5]Validation!$O$20:$R$23, MATCH($R10,[5]Validation!$M$20:$M$23,0),MATCH(N10,[5]Validation!$O$18:$R$18,0)),v.IPCC.risk,2,FALSE), "")</f>
        <v>Low</v>
      </c>
      <c r="Y10" s="8" t="s">
        <v>479</v>
      </c>
      <c r="Z10" s="394" t="s">
        <v>1305</v>
      </c>
      <c r="AA10" s="8" t="s">
        <v>43</v>
      </c>
      <c r="AB10" s="134" t="s">
        <v>1306</v>
      </c>
      <c r="AC10" s="216"/>
    </row>
    <row r="11" spans="1:29" s="150" customFormat="1" ht="80.099999999999994" customHeight="1" x14ac:dyDescent="0.25">
      <c r="A11" s="94" t="s">
        <v>1742</v>
      </c>
      <c r="B11" s="99" t="s">
        <v>68</v>
      </c>
      <c r="C11" s="96" t="s">
        <v>1300</v>
      </c>
      <c r="D11" s="96" t="s">
        <v>444</v>
      </c>
      <c r="E11" s="96"/>
      <c r="F11" s="96" t="s">
        <v>31</v>
      </c>
      <c r="G11" s="95" t="s">
        <v>1743</v>
      </c>
      <c r="H11" s="97"/>
      <c r="I11" s="97"/>
      <c r="J11" s="93" t="s">
        <v>34</v>
      </c>
      <c r="K11" s="93" t="s">
        <v>34</v>
      </c>
      <c r="L11" s="93" t="s">
        <v>34</v>
      </c>
      <c r="M11" s="93" t="s">
        <v>35</v>
      </c>
      <c r="N11" s="93" t="s">
        <v>35</v>
      </c>
      <c r="O11" s="390" t="s">
        <v>1391</v>
      </c>
      <c r="P11" s="5" t="s">
        <v>34</v>
      </c>
      <c r="Q11" s="7" t="s">
        <v>34</v>
      </c>
      <c r="R11" s="8" t="str">
        <f>IFERROR(VLOOKUP(INDEX([5]Validation!$O$11:$R$14, MATCH($Q11,[5]Validation!$M$11:$M$14,0),MATCH($P11,[5]Validation!$O$9:$R$9,0)),[5]Validation!$F$10:$G$25,2,FALSE), "")</f>
        <v>Low</v>
      </c>
      <c r="S11" s="134" t="s">
        <v>1304</v>
      </c>
      <c r="T11" s="8" t="str">
        <f>IFERROR(VLOOKUP(INDEX([5]Validation!$O$20:$R$23, MATCH($R11,[5]Validation!$M$20:$M$23,0),MATCH(J11,[5]Validation!$O$18:$R$18,0)),v.IPCC.risk,2,FALSE), "")</f>
        <v>Low</v>
      </c>
      <c r="U11" s="8" t="str">
        <f>IFERROR(VLOOKUP(INDEX([5]Validation!$O$20:$R$23, MATCH($R11,[5]Validation!$M$20:$M$23,0),MATCH(K11,[5]Validation!$O$18:$R$18,0)),v.IPCC.risk,2,FALSE), "")</f>
        <v>Low</v>
      </c>
      <c r="V11" s="8" t="str">
        <f>IFERROR(VLOOKUP(INDEX([5]Validation!$O$20:$R$23, MATCH($R11,[5]Validation!$M$20:$M$23,0),MATCH(L11,[5]Validation!$O$18:$R$18,0)),v.IPCC.risk,2,FALSE), "")</f>
        <v>Low</v>
      </c>
      <c r="W11" s="8" t="str">
        <f>IFERROR(VLOOKUP(INDEX([5]Validation!$O$20:$R$23, MATCH($R11,[5]Validation!$M$20:$M$23,0),MATCH(M11,[5]Validation!$O$18:$R$18,0)),v.IPCC.risk,2,FALSE), "")</f>
        <v>Low</v>
      </c>
      <c r="X11" s="8" t="str">
        <f>IFERROR(VLOOKUP(INDEX([5]Validation!$O$20:$R$23, MATCH($R11,[5]Validation!$M$20:$M$23,0),MATCH(N11,[5]Validation!$O$18:$R$18,0)),v.IPCC.risk,2,FALSE), "")</f>
        <v>Low</v>
      </c>
      <c r="Y11" s="8" t="s">
        <v>479</v>
      </c>
      <c r="Z11" s="394" t="s">
        <v>1305</v>
      </c>
      <c r="AA11" s="8" t="s">
        <v>43</v>
      </c>
      <c r="AB11" s="134" t="s">
        <v>1306</v>
      </c>
      <c r="AC11" s="216"/>
    </row>
    <row r="12" spans="1:29" s="150" customFormat="1" ht="80.099999999999994" customHeight="1" x14ac:dyDescent="0.25">
      <c r="A12" s="94" t="s">
        <v>1325</v>
      </c>
      <c r="B12" s="98" t="s">
        <v>647</v>
      </c>
      <c r="C12" s="96" t="s">
        <v>1300</v>
      </c>
      <c r="D12" s="96" t="s">
        <v>444</v>
      </c>
      <c r="E12" s="96"/>
      <c r="F12" s="96" t="s">
        <v>31</v>
      </c>
      <c r="G12" s="95" t="s">
        <v>1326</v>
      </c>
      <c r="H12" s="97"/>
      <c r="I12" s="97"/>
      <c r="J12" s="93" t="s">
        <v>34</v>
      </c>
      <c r="K12" s="93" t="s">
        <v>34</v>
      </c>
      <c r="L12" s="93" t="s">
        <v>35</v>
      </c>
      <c r="M12" s="93" t="s">
        <v>35</v>
      </c>
      <c r="N12" s="93" t="s">
        <v>35</v>
      </c>
      <c r="O12" s="390" t="s">
        <v>1327</v>
      </c>
      <c r="P12" s="5" t="s">
        <v>35</v>
      </c>
      <c r="Q12" s="7" t="s">
        <v>34</v>
      </c>
      <c r="R12" s="8" t="str">
        <f>IFERROR(VLOOKUP(INDEX([5]Validation!$O$11:$R$14, MATCH($Q12,[5]Validation!$M$11:$M$14,0),MATCH($P12,[5]Validation!$O$9:$R$9,0)),[5]Validation!$F$10:$G$25,2,FALSE), "")</f>
        <v>Moderate</v>
      </c>
      <c r="S12" s="134" t="s">
        <v>1304</v>
      </c>
      <c r="T12" s="8" t="str">
        <f>IFERROR(VLOOKUP(INDEX([5]Validation!$O$20:$R$23, MATCH($R12,[5]Validation!$M$20:$M$23,0),MATCH(J12,[5]Validation!$O$18:$R$18,0)),v.IPCC.risk,2,FALSE), "")</f>
        <v>Low</v>
      </c>
      <c r="U12" s="8" t="str">
        <f>IFERROR(VLOOKUP(INDEX([5]Validation!$O$20:$R$23, MATCH($R12,[5]Validation!$M$20:$M$23,0),MATCH(K12,[5]Validation!$O$18:$R$18,0)),v.IPCC.risk,2,FALSE), "")</f>
        <v>Low</v>
      </c>
      <c r="V12" s="8" t="str">
        <f>IFERROR(VLOOKUP(INDEX([5]Validation!$O$20:$R$23, MATCH($R12,[5]Validation!$M$20:$M$23,0),MATCH(L12,[5]Validation!$O$18:$R$18,0)),v.IPCC.risk,2,FALSE), "")</f>
        <v>Moderate</v>
      </c>
      <c r="W12" s="8" t="str">
        <f>IFERROR(VLOOKUP(INDEX([5]Validation!$O$20:$R$23, MATCH($R12,[5]Validation!$M$20:$M$23,0),MATCH(M12,[5]Validation!$O$18:$R$18,0)),v.IPCC.risk,2,FALSE), "")</f>
        <v>Moderate</v>
      </c>
      <c r="X12" s="8" t="str">
        <f>IFERROR(VLOOKUP(INDEX([5]Validation!$O$20:$R$23, MATCH($R12,[5]Validation!$M$20:$M$23,0),MATCH(N12,[5]Validation!$O$18:$R$18,0)),v.IPCC.risk,2,FALSE), "")</f>
        <v>Moderate</v>
      </c>
      <c r="Y12" s="8" t="s">
        <v>479</v>
      </c>
      <c r="Z12" s="134" t="s">
        <v>1305</v>
      </c>
      <c r="AA12" s="8" t="s">
        <v>43</v>
      </c>
      <c r="AB12" s="134" t="s">
        <v>1306</v>
      </c>
      <c r="AC12" s="216"/>
    </row>
    <row r="13" spans="1:29" s="150" customFormat="1" ht="80.099999999999994" customHeight="1" x14ac:dyDescent="0.25">
      <c r="A13" s="94" t="s">
        <v>1411</v>
      </c>
      <c r="B13" s="98" t="s">
        <v>340</v>
      </c>
      <c r="C13" s="96" t="s">
        <v>1300</v>
      </c>
      <c r="D13" s="96" t="s">
        <v>444</v>
      </c>
      <c r="E13" s="96"/>
      <c r="F13" s="96" t="s">
        <v>31</v>
      </c>
      <c r="G13" s="95" t="s">
        <v>1412</v>
      </c>
      <c r="H13" s="97"/>
      <c r="I13" s="97"/>
      <c r="J13" s="93" t="s">
        <v>34</v>
      </c>
      <c r="K13" s="93" t="s">
        <v>34</v>
      </c>
      <c r="L13" s="93" t="s">
        <v>34</v>
      </c>
      <c r="M13" s="93" t="s">
        <v>34</v>
      </c>
      <c r="N13" s="93" t="s">
        <v>35</v>
      </c>
      <c r="O13" s="390" t="s">
        <v>1413</v>
      </c>
      <c r="P13" s="5" t="s">
        <v>35</v>
      </c>
      <c r="Q13" s="7" t="s">
        <v>122</v>
      </c>
      <c r="R13" s="8" t="str">
        <f>IFERROR(VLOOKUP(INDEX([5]Validation!$O$11:$R$14, MATCH($Q13,[5]Validation!$M$11:$M$14,0),MATCH($P13,[5]Validation!$O$9:$R$9,0)),[5]Validation!$F$10:$G$25,2,FALSE), "")</f>
        <v>Moderate</v>
      </c>
      <c r="S13" s="134" t="s">
        <v>1304</v>
      </c>
      <c r="T13" s="8" t="str">
        <f>IFERROR(VLOOKUP(INDEX([5]Validation!$O$20:$R$23, MATCH($R13,[5]Validation!$M$20:$M$23,0),MATCH(J13,[5]Validation!$O$18:$R$18,0)),v.IPCC.risk,2,FALSE), "")</f>
        <v>Low</v>
      </c>
      <c r="U13" s="8" t="str">
        <f>IFERROR(VLOOKUP(INDEX([5]Validation!$O$20:$R$23, MATCH($R13,[5]Validation!$M$20:$M$23,0),MATCH(K13,[5]Validation!$O$18:$R$18,0)),v.IPCC.risk,2,FALSE), "")</f>
        <v>Low</v>
      </c>
      <c r="V13" s="8" t="str">
        <f>IFERROR(VLOOKUP(INDEX([5]Validation!$O$20:$R$23, MATCH($R13,[5]Validation!$M$20:$M$23,0),MATCH(L13,[5]Validation!$O$18:$R$18,0)),v.IPCC.risk,2,FALSE), "")</f>
        <v>Low</v>
      </c>
      <c r="W13" s="8" t="str">
        <f>IFERROR(VLOOKUP(INDEX([5]Validation!$O$20:$R$23, MATCH($R13,[5]Validation!$M$20:$M$23,0),MATCH(M13,[5]Validation!$O$18:$R$18,0)),v.IPCC.risk,2,FALSE), "")</f>
        <v>Low</v>
      </c>
      <c r="X13" s="8" t="str">
        <f>IFERROR(VLOOKUP(INDEX([5]Validation!$O$20:$R$23, MATCH($R13,[5]Validation!$M$20:$M$23,0),MATCH(N13,[5]Validation!$O$18:$R$18,0)),v.IPCC.risk,2,FALSE), "")</f>
        <v>Moderate</v>
      </c>
      <c r="Y13" s="8" t="s">
        <v>479</v>
      </c>
      <c r="Z13" s="134" t="s">
        <v>1305</v>
      </c>
      <c r="AA13" s="8" t="s">
        <v>43</v>
      </c>
      <c r="AB13" s="134" t="s">
        <v>1306</v>
      </c>
      <c r="AC13" s="216"/>
    </row>
    <row r="14" spans="1:29" s="150" customFormat="1" ht="80.099999999999994" customHeight="1" x14ac:dyDescent="0.25">
      <c r="A14" s="94" t="s">
        <v>1739</v>
      </c>
      <c r="B14" s="99" t="s">
        <v>491</v>
      </c>
      <c r="C14" s="96" t="s">
        <v>1300</v>
      </c>
      <c r="D14" s="96" t="s">
        <v>444</v>
      </c>
      <c r="E14" s="96"/>
      <c r="F14" s="96" t="s">
        <v>31</v>
      </c>
      <c r="G14" s="95" t="s">
        <v>1740</v>
      </c>
      <c r="H14" s="97"/>
      <c r="I14" s="97"/>
      <c r="J14" s="93" t="s">
        <v>34</v>
      </c>
      <c r="K14" s="93" t="s">
        <v>34</v>
      </c>
      <c r="L14" s="93" t="s">
        <v>34</v>
      </c>
      <c r="M14" s="93" t="s">
        <v>34</v>
      </c>
      <c r="N14" s="93" t="s">
        <v>35</v>
      </c>
      <c r="O14" s="132" t="s">
        <v>1741</v>
      </c>
      <c r="P14" s="5" t="s">
        <v>34</v>
      </c>
      <c r="Q14" s="7" t="s">
        <v>34</v>
      </c>
      <c r="R14" s="8" t="str">
        <f>IFERROR(VLOOKUP(INDEX([5]Validation!$O$11:$R$14, MATCH($Q14,[5]Validation!$M$11:$M$14,0),MATCH($P14,[5]Validation!$O$9:$R$9,0)),[5]Validation!$F$10:$G$25,2,FALSE), "")</f>
        <v>Low</v>
      </c>
      <c r="S14" s="134" t="s">
        <v>1304</v>
      </c>
      <c r="T14" s="8" t="str">
        <f>IFERROR(VLOOKUP(INDEX([5]Validation!$O$20:$R$23, MATCH($R14,[5]Validation!$M$20:$M$23,0),MATCH(J14,[5]Validation!$O$18:$R$18,0)),v.IPCC.risk,2,FALSE), "")</f>
        <v>Low</v>
      </c>
      <c r="U14" s="8" t="str">
        <f>IFERROR(VLOOKUP(INDEX([5]Validation!$O$20:$R$23, MATCH($R14,[5]Validation!$M$20:$M$23,0),MATCH(K14,[5]Validation!$O$18:$R$18,0)),v.IPCC.risk,2,FALSE), "")</f>
        <v>Low</v>
      </c>
      <c r="V14" s="8" t="str">
        <f>IFERROR(VLOOKUP(INDEX([5]Validation!$O$20:$R$23, MATCH($R14,[5]Validation!$M$20:$M$23,0),MATCH(L14,[5]Validation!$O$18:$R$18,0)),v.IPCC.risk,2,FALSE), "")</f>
        <v>Low</v>
      </c>
      <c r="W14" s="8" t="str">
        <f>IFERROR(VLOOKUP(INDEX([5]Validation!$O$20:$R$23, MATCH($R14,[5]Validation!$M$20:$M$23,0),MATCH(M14,[5]Validation!$O$18:$R$18,0)),v.IPCC.risk,2,FALSE), "")</f>
        <v>Low</v>
      </c>
      <c r="X14" s="8" t="str">
        <f>IFERROR(VLOOKUP(INDEX([5]Validation!$O$20:$R$23, MATCH($R14,[5]Validation!$M$20:$M$23,0),MATCH(N14,[5]Validation!$O$18:$R$18,0)),v.IPCC.risk,2,FALSE), "")</f>
        <v>Low</v>
      </c>
      <c r="Y14" s="8" t="s">
        <v>479</v>
      </c>
      <c r="Z14" s="394" t="s">
        <v>1305</v>
      </c>
      <c r="AA14" s="8" t="s">
        <v>43</v>
      </c>
      <c r="AB14" s="134" t="s">
        <v>1306</v>
      </c>
      <c r="AC14" s="216"/>
    </row>
    <row r="15" spans="1:29" s="150" customFormat="1" ht="80.099999999999994" customHeight="1" x14ac:dyDescent="0.25">
      <c r="A15" s="94" t="s">
        <v>1736</v>
      </c>
      <c r="B15" s="98" t="s">
        <v>259</v>
      </c>
      <c r="C15" s="96" t="s">
        <v>1300</v>
      </c>
      <c r="D15" s="96" t="s">
        <v>444</v>
      </c>
      <c r="E15" s="96"/>
      <c r="F15" s="96" t="s">
        <v>31</v>
      </c>
      <c r="G15" s="95" t="s">
        <v>1737</v>
      </c>
      <c r="H15" s="97"/>
      <c r="I15" s="97"/>
      <c r="J15" s="93" t="s">
        <v>34</v>
      </c>
      <c r="K15" s="93" t="s">
        <v>34</v>
      </c>
      <c r="L15" s="93" t="s">
        <v>34</v>
      </c>
      <c r="M15" s="93" t="s">
        <v>34</v>
      </c>
      <c r="N15" s="93" t="s">
        <v>35</v>
      </c>
      <c r="O15" s="390" t="s">
        <v>1738</v>
      </c>
      <c r="P15" s="5" t="s">
        <v>34</v>
      </c>
      <c r="Q15" s="7" t="s">
        <v>34</v>
      </c>
      <c r="R15" s="8" t="str">
        <f>IFERROR(VLOOKUP(INDEX([5]Validation!$O$11:$R$14, MATCH($Q15,[5]Validation!$M$11:$M$14,0),MATCH($P15,[5]Validation!$O$9:$R$9,0)),[5]Validation!$F$10:$G$25,2,FALSE), "")</f>
        <v>Low</v>
      </c>
      <c r="S15" s="134" t="s">
        <v>1304</v>
      </c>
      <c r="T15" s="8" t="str">
        <f>IFERROR(VLOOKUP(INDEX([5]Validation!$O$20:$R$23, MATCH($R15,[5]Validation!$M$20:$M$23,0),MATCH(J15,[5]Validation!$O$18:$R$18,0)),v.IPCC.risk,2,FALSE), "")</f>
        <v>Low</v>
      </c>
      <c r="U15" s="8" t="str">
        <f>IFERROR(VLOOKUP(INDEX([5]Validation!$O$20:$R$23, MATCH($R15,[5]Validation!$M$20:$M$23,0),MATCH(K15,[5]Validation!$O$18:$R$18,0)),v.IPCC.risk,2,FALSE), "")</f>
        <v>Low</v>
      </c>
      <c r="V15" s="8" t="str">
        <f>IFERROR(VLOOKUP(INDEX([5]Validation!$O$20:$R$23, MATCH($R15,[5]Validation!$M$20:$M$23,0),MATCH(L15,[5]Validation!$O$18:$R$18,0)),v.IPCC.risk,2,FALSE), "")</f>
        <v>Low</v>
      </c>
      <c r="W15" s="8" t="str">
        <f>IFERROR(VLOOKUP(INDEX([5]Validation!$O$20:$R$23, MATCH($R15,[5]Validation!$M$20:$M$23,0),MATCH(M15,[5]Validation!$O$18:$R$18,0)),v.IPCC.risk,2,FALSE), "")</f>
        <v>Low</v>
      </c>
      <c r="X15" s="8" t="str">
        <f>IFERROR(VLOOKUP(INDEX([5]Validation!$O$20:$R$23, MATCH($R15,[5]Validation!$M$20:$M$23,0),MATCH(N15,[5]Validation!$O$18:$R$18,0)),v.IPCC.risk,2,FALSE), "")</f>
        <v>Low</v>
      </c>
      <c r="Y15" s="8" t="s">
        <v>479</v>
      </c>
      <c r="Z15" s="394" t="s">
        <v>1305</v>
      </c>
      <c r="AA15" s="8" t="s">
        <v>43</v>
      </c>
      <c r="AB15" s="134" t="s">
        <v>1306</v>
      </c>
      <c r="AC15" s="216"/>
    </row>
    <row r="16" spans="1:29" s="150" customFormat="1" ht="80.099999999999994" customHeight="1" x14ac:dyDescent="0.25">
      <c r="A16" s="94" t="s">
        <v>1733</v>
      </c>
      <c r="B16" s="95" t="s">
        <v>350</v>
      </c>
      <c r="C16" s="96" t="s">
        <v>1300</v>
      </c>
      <c r="D16" s="96" t="s">
        <v>444</v>
      </c>
      <c r="E16" s="96"/>
      <c r="F16" s="96" t="s">
        <v>31</v>
      </c>
      <c r="G16" s="95" t="s">
        <v>1734</v>
      </c>
      <c r="H16" s="97"/>
      <c r="I16" s="97"/>
      <c r="J16" s="93" t="s">
        <v>34</v>
      </c>
      <c r="K16" s="93" t="s">
        <v>34</v>
      </c>
      <c r="L16" s="93" t="s">
        <v>34</v>
      </c>
      <c r="M16" s="93" t="s">
        <v>35</v>
      </c>
      <c r="N16" s="93" t="s">
        <v>35</v>
      </c>
      <c r="O16" s="132" t="s">
        <v>1735</v>
      </c>
      <c r="P16" s="5" t="s">
        <v>34</v>
      </c>
      <c r="Q16" s="7" t="s">
        <v>34</v>
      </c>
      <c r="R16" s="8" t="str">
        <f>IFERROR(VLOOKUP(INDEX([5]Validation!$O$11:$R$14, MATCH($Q16,[5]Validation!$M$11:$M$14,0),MATCH($P16,[5]Validation!$O$9:$R$9,0)),[5]Validation!$F$10:$G$25,2,FALSE), "")</f>
        <v>Low</v>
      </c>
      <c r="S16" s="134" t="s">
        <v>1304</v>
      </c>
      <c r="T16" s="8" t="str">
        <f>IFERROR(VLOOKUP(INDEX([5]Validation!$O$20:$R$23, MATCH($R16,[5]Validation!$M$20:$M$23,0),MATCH(J16,[5]Validation!$O$18:$R$18,0)),v.IPCC.risk,2,FALSE), "")</f>
        <v>Low</v>
      </c>
      <c r="U16" s="8" t="str">
        <f>IFERROR(VLOOKUP(INDEX([5]Validation!$O$20:$R$23, MATCH($R16,[5]Validation!$M$20:$M$23,0),MATCH(K16,[5]Validation!$O$18:$R$18,0)),v.IPCC.risk,2,FALSE), "")</f>
        <v>Low</v>
      </c>
      <c r="V16" s="8" t="str">
        <f>IFERROR(VLOOKUP(INDEX([5]Validation!$O$20:$R$23, MATCH($R16,[5]Validation!$M$20:$M$23,0),MATCH(L16,[5]Validation!$O$18:$R$18,0)),v.IPCC.risk,2,FALSE), "")</f>
        <v>Low</v>
      </c>
      <c r="W16" s="8" t="str">
        <f>IFERROR(VLOOKUP(INDEX([5]Validation!$O$20:$R$23, MATCH($R16,[5]Validation!$M$20:$M$23,0),MATCH(M16,[5]Validation!$O$18:$R$18,0)),v.IPCC.risk,2,FALSE), "")</f>
        <v>Low</v>
      </c>
      <c r="X16" s="8" t="str">
        <f>IFERROR(VLOOKUP(INDEX([5]Validation!$O$20:$R$23, MATCH($R16,[5]Validation!$M$20:$M$23,0),MATCH(N16,[5]Validation!$O$18:$R$18,0)),v.IPCC.risk,2,FALSE), "")</f>
        <v>Low</v>
      </c>
      <c r="Y16" s="8" t="s">
        <v>479</v>
      </c>
      <c r="Z16" s="394" t="s">
        <v>1305</v>
      </c>
      <c r="AA16" s="8" t="s">
        <v>43</v>
      </c>
      <c r="AB16" s="134" t="s">
        <v>1306</v>
      </c>
      <c r="AC16" s="216"/>
    </row>
    <row r="17" spans="1:29" s="150" customFormat="1" ht="80.099999999999994" customHeight="1" x14ac:dyDescent="0.25">
      <c r="A17" s="94" t="s">
        <v>1299</v>
      </c>
      <c r="B17" s="95" t="s">
        <v>27</v>
      </c>
      <c r="C17" s="96" t="s">
        <v>1300</v>
      </c>
      <c r="D17" s="96" t="s">
        <v>444</v>
      </c>
      <c r="E17" s="96"/>
      <c r="F17" s="96" t="s">
        <v>31</v>
      </c>
      <c r="G17" s="95" t="s">
        <v>1301</v>
      </c>
      <c r="H17" s="97"/>
      <c r="I17" s="97"/>
      <c r="J17" s="93" t="s">
        <v>1302</v>
      </c>
      <c r="K17" s="93" t="s">
        <v>34</v>
      </c>
      <c r="L17" s="93" t="s">
        <v>35</v>
      </c>
      <c r="M17" s="93" t="s">
        <v>35</v>
      </c>
      <c r="N17" s="93" t="s">
        <v>35</v>
      </c>
      <c r="O17" s="390" t="s">
        <v>1303</v>
      </c>
      <c r="P17" s="5" t="s">
        <v>35</v>
      </c>
      <c r="Q17" s="7" t="s">
        <v>34</v>
      </c>
      <c r="R17" s="8" t="str">
        <f>IFERROR(VLOOKUP(INDEX([5]Validation!$O$11:$R$14, MATCH($Q17,[5]Validation!$M$11:$M$14,0),MATCH($P17,[5]Validation!$O$9:$R$9,0)),[5]Validation!$F$10:$G$25,2,FALSE), "")</f>
        <v>Moderate</v>
      </c>
      <c r="S17" s="134" t="s">
        <v>1304</v>
      </c>
      <c r="T17" s="8" t="s">
        <v>34</v>
      </c>
      <c r="U17" s="8" t="str">
        <f>IFERROR(VLOOKUP(INDEX([5]Validation!$O$20:$R$23, MATCH($R17,[5]Validation!$M$20:$M$23,0),MATCH(K17,[5]Validation!$O$18:$R$18,0)),v.IPCC.risk,2,FALSE), "")</f>
        <v>Low</v>
      </c>
      <c r="V17" s="8" t="str">
        <f>IFERROR(VLOOKUP(INDEX([5]Validation!$O$20:$R$23, MATCH($R17,[5]Validation!$M$20:$M$23,0),MATCH(L17,[5]Validation!$O$18:$R$18,0)),v.IPCC.risk,2,FALSE), "")</f>
        <v>Moderate</v>
      </c>
      <c r="W17" s="8" t="str">
        <f>IFERROR(VLOOKUP(INDEX([5]Validation!$O$20:$R$23, MATCH($R17,[5]Validation!$M$20:$M$23,0),MATCH(M17,[5]Validation!$O$18:$R$18,0)),v.IPCC.risk,2,FALSE), "")</f>
        <v>Moderate</v>
      </c>
      <c r="X17" s="8" t="str">
        <f>IFERROR(VLOOKUP(INDEX([5]Validation!$O$20:$R$23, MATCH($R17,[5]Validation!$M$20:$M$23,0),MATCH(N17,[5]Validation!$O$18:$R$18,0)),v.IPCC.risk,2,FALSE), "")</f>
        <v>Moderate</v>
      </c>
      <c r="Y17" s="8" t="s">
        <v>479</v>
      </c>
      <c r="Z17" s="394" t="s">
        <v>1305</v>
      </c>
      <c r="AA17" s="8" t="s">
        <v>43</v>
      </c>
      <c r="AB17" s="134" t="s">
        <v>1306</v>
      </c>
      <c r="AC17" s="216"/>
    </row>
    <row r="18" spans="1:29" s="150" customFormat="1" ht="80.099999999999994" customHeight="1" x14ac:dyDescent="0.25">
      <c r="A18" s="94" t="s">
        <v>776</v>
      </c>
      <c r="B18" s="98" t="s">
        <v>150</v>
      </c>
      <c r="C18" s="96" t="s">
        <v>768</v>
      </c>
      <c r="D18" s="96" t="s">
        <v>444</v>
      </c>
      <c r="E18" s="96"/>
      <c r="F18" s="96" t="s">
        <v>31</v>
      </c>
      <c r="G18" s="95" t="s">
        <v>777</v>
      </c>
      <c r="H18" s="97"/>
      <c r="I18" s="97"/>
      <c r="J18" s="93" t="s">
        <v>34</v>
      </c>
      <c r="K18" s="93" t="s">
        <v>35</v>
      </c>
      <c r="L18" s="93" t="s">
        <v>35</v>
      </c>
      <c r="M18" s="93" t="s">
        <v>36</v>
      </c>
      <c r="N18" s="93" t="s">
        <v>36</v>
      </c>
      <c r="O18" s="390" t="s">
        <v>770</v>
      </c>
      <c r="P18" s="5" t="s">
        <v>36</v>
      </c>
      <c r="Q18" s="7" t="s">
        <v>34</v>
      </c>
      <c r="R18" s="8" t="str">
        <f>IFERROR(VLOOKUP(INDEX([5]Validation!$O$11:$R$14, MATCH($Q18,[5]Validation!$M$11:$M$14,0),MATCH($P18,[5]Validation!$O$9:$R$9,0)),[5]Validation!$F$10:$G$25,2,FALSE), "")</f>
        <v>High</v>
      </c>
      <c r="S18" s="134" t="s">
        <v>771</v>
      </c>
      <c r="T18" s="8" t="str">
        <f>IFERROR(VLOOKUP(INDEX([5]Validation!$O$20:$R$23, MATCH($R18,[5]Validation!$M$20:$M$23,0),MATCH(J18,[5]Validation!$O$18:$R$18,0)),v.IPCC.risk,2,FALSE), "")</f>
        <v>Low</v>
      </c>
      <c r="U18" s="8" t="str">
        <f>IFERROR(VLOOKUP(INDEX([5]Validation!$O$20:$R$23, MATCH($R18,[5]Validation!$M$20:$M$23,0),MATCH(K18,[5]Validation!$O$18:$R$18,0)),v.IPCC.risk,2,FALSE), "")</f>
        <v>Moderate</v>
      </c>
      <c r="V18" s="8" t="str">
        <f>IFERROR(VLOOKUP(INDEX([5]Validation!$O$20:$R$23, MATCH($R18,[5]Validation!$M$20:$M$23,0),MATCH(L18,[5]Validation!$O$18:$R$18,0)),v.IPCC.risk,2,FALSE), "")</f>
        <v>Moderate</v>
      </c>
      <c r="W18" s="8" t="str">
        <f>IFERROR(VLOOKUP(INDEX([5]Validation!$O$20:$R$23, MATCH($R18,[5]Validation!$M$20:$M$23,0),MATCH(M18,[5]Validation!$O$18:$R$18,0)),v.IPCC.risk,2,FALSE), "")</f>
        <v>High</v>
      </c>
      <c r="X18" s="8" t="str">
        <f>IFERROR(VLOOKUP(INDEX([5]Validation!$O$20:$R$23, MATCH($R18,[5]Validation!$M$20:$M$23,0),MATCH(N18,[5]Validation!$O$18:$R$18,0)),v.IPCC.risk,2,FALSE), "")</f>
        <v>High</v>
      </c>
      <c r="Y18" s="8" t="s">
        <v>35</v>
      </c>
      <c r="Z18" s="134" t="s">
        <v>772</v>
      </c>
      <c r="AA18" s="8" t="s">
        <v>43</v>
      </c>
      <c r="AB18" s="134" t="s">
        <v>773</v>
      </c>
      <c r="AC18" s="216"/>
    </row>
    <row r="19" spans="1:29" s="150" customFormat="1" ht="80.099999999999994" customHeight="1" x14ac:dyDescent="0.25">
      <c r="A19" s="94" t="s">
        <v>897</v>
      </c>
      <c r="B19" s="99" t="s">
        <v>57</v>
      </c>
      <c r="C19" s="96" t="s">
        <v>768</v>
      </c>
      <c r="D19" s="96" t="s">
        <v>444</v>
      </c>
      <c r="E19" s="96"/>
      <c r="F19" s="96" t="s">
        <v>31</v>
      </c>
      <c r="G19" s="95" t="s">
        <v>898</v>
      </c>
      <c r="H19" s="97"/>
      <c r="I19" s="97"/>
      <c r="J19" s="93" t="s">
        <v>34</v>
      </c>
      <c r="K19" s="93" t="s">
        <v>34</v>
      </c>
      <c r="L19" s="93" t="s">
        <v>35</v>
      </c>
      <c r="M19" s="93" t="s">
        <v>35</v>
      </c>
      <c r="N19" s="93" t="s">
        <v>36</v>
      </c>
      <c r="O19" s="390" t="s">
        <v>899</v>
      </c>
      <c r="P19" s="5" t="s">
        <v>35</v>
      </c>
      <c r="Q19" s="7" t="s">
        <v>34</v>
      </c>
      <c r="R19" s="8" t="str">
        <f>IFERROR(VLOOKUP(INDEX([5]Validation!$O$11:$R$14, MATCH($Q19,[5]Validation!$M$11:$M$14,0),MATCH($P19,[5]Validation!$O$9:$R$9,0)),[5]Validation!$F$10:$G$25,2,FALSE), "")</f>
        <v>Moderate</v>
      </c>
      <c r="S19" s="134" t="s">
        <v>771</v>
      </c>
      <c r="T19" s="8" t="str">
        <f>IFERROR(VLOOKUP(INDEX([5]Validation!$O$20:$R$23, MATCH($R19,[5]Validation!$M$20:$M$23,0),MATCH(J19,[5]Validation!$O$18:$R$18,0)),v.IPCC.risk,2,FALSE), "")</f>
        <v>Low</v>
      </c>
      <c r="U19" s="8" t="str">
        <f>IFERROR(VLOOKUP(INDEX([5]Validation!$O$20:$R$23, MATCH($R19,[5]Validation!$M$20:$M$23,0),MATCH(K19,[5]Validation!$O$18:$R$18,0)),v.IPCC.risk,2,FALSE), "")</f>
        <v>Low</v>
      </c>
      <c r="V19" s="8" t="str">
        <f>IFERROR(VLOOKUP(INDEX([5]Validation!$O$20:$R$23, MATCH($R19,[5]Validation!$M$20:$M$23,0),MATCH(L19,[5]Validation!$O$18:$R$18,0)),v.IPCC.risk,2,FALSE), "")</f>
        <v>Moderate</v>
      </c>
      <c r="W19" s="8" t="str">
        <f>IFERROR(VLOOKUP(INDEX([5]Validation!$O$20:$R$23, MATCH($R19,[5]Validation!$M$20:$M$23,0),MATCH(M19,[5]Validation!$O$18:$R$18,0)),v.IPCC.risk,2,FALSE), "")</f>
        <v>Moderate</v>
      </c>
      <c r="X19" s="8" t="str">
        <f>IFERROR(VLOOKUP(INDEX([5]Validation!$O$20:$R$23, MATCH($R19,[5]Validation!$M$20:$M$23,0),MATCH(N19,[5]Validation!$O$18:$R$18,0)),v.IPCC.risk,2,FALSE), "")</f>
        <v>High</v>
      </c>
      <c r="Y19" s="8" t="s">
        <v>35</v>
      </c>
      <c r="Z19" s="134" t="s">
        <v>772</v>
      </c>
      <c r="AA19" s="8" t="s">
        <v>43</v>
      </c>
      <c r="AB19" s="134" t="s">
        <v>773</v>
      </c>
      <c r="AC19" s="216"/>
    </row>
    <row r="20" spans="1:29" s="150" customFormat="1" ht="80.099999999999994" customHeight="1" x14ac:dyDescent="0.25">
      <c r="A20" s="94" t="s">
        <v>895</v>
      </c>
      <c r="B20" s="99" t="s">
        <v>68</v>
      </c>
      <c r="C20" s="96" t="s">
        <v>768</v>
      </c>
      <c r="D20" s="96" t="s">
        <v>444</v>
      </c>
      <c r="E20" s="96"/>
      <c r="F20" s="96" t="s">
        <v>31</v>
      </c>
      <c r="G20" s="95" t="s">
        <v>896</v>
      </c>
      <c r="H20" s="97"/>
      <c r="I20" s="97"/>
      <c r="J20" s="93" t="s">
        <v>34</v>
      </c>
      <c r="K20" s="93" t="s">
        <v>34</v>
      </c>
      <c r="L20" s="93" t="s">
        <v>35</v>
      </c>
      <c r="M20" s="93" t="s">
        <v>35</v>
      </c>
      <c r="N20" s="93" t="s">
        <v>36</v>
      </c>
      <c r="O20" s="390" t="s">
        <v>770</v>
      </c>
      <c r="P20" s="5" t="s">
        <v>36</v>
      </c>
      <c r="Q20" s="7" t="s">
        <v>34</v>
      </c>
      <c r="R20" s="8" t="str">
        <f>IFERROR(VLOOKUP(INDEX([5]Validation!$O$11:$R$14, MATCH($Q20,[5]Validation!$M$11:$M$14,0),MATCH($P20,[5]Validation!$O$9:$R$9,0)),[5]Validation!$F$10:$G$25,2,FALSE), "")</f>
        <v>High</v>
      </c>
      <c r="S20" s="134" t="s">
        <v>771</v>
      </c>
      <c r="T20" s="8" t="str">
        <f>IFERROR(VLOOKUP(INDEX([5]Validation!$O$20:$R$23, MATCH($R20,[5]Validation!$M$20:$M$23,0),MATCH(J20,[5]Validation!$O$18:$R$18,0)),v.IPCC.risk,2,FALSE), "")</f>
        <v>Low</v>
      </c>
      <c r="U20" s="8" t="str">
        <f>IFERROR(VLOOKUP(INDEX([5]Validation!$O$20:$R$23, MATCH($R20,[5]Validation!$M$20:$M$23,0),MATCH(K20,[5]Validation!$O$18:$R$18,0)),v.IPCC.risk,2,FALSE), "")</f>
        <v>Low</v>
      </c>
      <c r="V20" s="8" t="str">
        <f>IFERROR(VLOOKUP(INDEX([5]Validation!$O$20:$R$23, MATCH($R20,[5]Validation!$M$20:$M$23,0),MATCH(L20,[5]Validation!$O$18:$R$18,0)),v.IPCC.risk,2,FALSE), "")</f>
        <v>Moderate</v>
      </c>
      <c r="W20" s="8" t="str">
        <f>IFERROR(VLOOKUP(INDEX([5]Validation!$O$20:$R$23, MATCH($R20,[5]Validation!$M$20:$M$23,0),MATCH(M20,[5]Validation!$O$18:$R$18,0)),v.IPCC.risk,2,FALSE), "")</f>
        <v>Moderate</v>
      </c>
      <c r="X20" s="8" t="str">
        <f>IFERROR(VLOOKUP(INDEX([5]Validation!$O$20:$R$23, MATCH($R20,[5]Validation!$M$20:$M$23,0),MATCH(N20,[5]Validation!$O$18:$R$18,0)),v.IPCC.risk,2,FALSE), "")</f>
        <v>High</v>
      </c>
      <c r="Y20" s="8" t="s">
        <v>35</v>
      </c>
      <c r="Z20" s="134" t="s">
        <v>772</v>
      </c>
      <c r="AA20" s="8" t="s">
        <v>43</v>
      </c>
      <c r="AB20" s="134" t="s">
        <v>773</v>
      </c>
      <c r="AC20" s="216"/>
    </row>
    <row r="21" spans="1:29" s="150" customFormat="1" ht="80.099999999999994" customHeight="1" x14ac:dyDescent="0.25">
      <c r="A21" s="94" t="s">
        <v>893</v>
      </c>
      <c r="B21" s="98" t="s">
        <v>623</v>
      </c>
      <c r="C21" s="96" t="s">
        <v>768</v>
      </c>
      <c r="D21" s="96" t="s">
        <v>444</v>
      </c>
      <c r="E21" s="96"/>
      <c r="F21" s="96" t="s">
        <v>31</v>
      </c>
      <c r="G21" s="95" t="s">
        <v>894</v>
      </c>
      <c r="H21" s="97"/>
      <c r="I21" s="97"/>
      <c r="J21" s="93" t="s">
        <v>34</v>
      </c>
      <c r="K21" s="93" t="s">
        <v>34</v>
      </c>
      <c r="L21" s="93" t="s">
        <v>35</v>
      </c>
      <c r="M21" s="93" t="s">
        <v>35</v>
      </c>
      <c r="N21" s="93" t="s">
        <v>36</v>
      </c>
      <c r="O21" s="390" t="s">
        <v>770</v>
      </c>
      <c r="P21" s="5" t="s">
        <v>36</v>
      </c>
      <c r="Q21" s="7" t="s">
        <v>34</v>
      </c>
      <c r="R21" s="8" t="str">
        <f>IFERROR(VLOOKUP(INDEX([5]Validation!$O$11:$R$14, MATCH($Q21,[5]Validation!$M$11:$M$14,0),MATCH($P21,[5]Validation!$O$9:$R$9,0)),[5]Validation!$F$10:$G$25,2,FALSE), "")</f>
        <v>High</v>
      </c>
      <c r="S21" s="134" t="s">
        <v>771</v>
      </c>
      <c r="T21" s="8" t="str">
        <f>IFERROR(VLOOKUP(INDEX([5]Validation!$O$20:$R$23, MATCH($R21,[5]Validation!$M$20:$M$23,0),MATCH(J21,[5]Validation!$O$18:$R$18,0)),v.IPCC.risk,2,FALSE), "")</f>
        <v>Low</v>
      </c>
      <c r="U21" s="8" t="str">
        <f>IFERROR(VLOOKUP(INDEX([5]Validation!$O$20:$R$23, MATCH($R21,[5]Validation!$M$20:$M$23,0),MATCH(K21,[5]Validation!$O$18:$R$18,0)),v.IPCC.risk,2,FALSE), "")</f>
        <v>Low</v>
      </c>
      <c r="V21" s="8" t="str">
        <f>IFERROR(VLOOKUP(INDEX([5]Validation!$O$20:$R$23, MATCH($R21,[5]Validation!$M$20:$M$23,0),MATCH(L21,[5]Validation!$O$18:$R$18,0)),v.IPCC.risk,2,FALSE), "")</f>
        <v>Moderate</v>
      </c>
      <c r="W21" s="8" t="str">
        <f>IFERROR(VLOOKUP(INDEX([5]Validation!$O$20:$R$23, MATCH($R21,[5]Validation!$M$20:$M$23,0),MATCH(M21,[5]Validation!$O$18:$R$18,0)),v.IPCC.risk,2,FALSE), "")</f>
        <v>Moderate</v>
      </c>
      <c r="X21" s="8" t="str">
        <f>IFERROR(VLOOKUP(INDEX([5]Validation!$O$20:$R$23, MATCH($R21,[5]Validation!$M$20:$M$23,0),MATCH(N21,[5]Validation!$O$18:$R$18,0)),v.IPCC.risk,2,FALSE), "")</f>
        <v>High</v>
      </c>
      <c r="Y21" s="8" t="s">
        <v>35</v>
      </c>
      <c r="Z21" s="134" t="s">
        <v>772</v>
      </c>
      <c r="AA21" s="8" t="s">
        <v>43</v>
      </c>
      <c r="AB21" s="134" t="s">
        <v>773</v>
      </c>
      <c r="AC21" s="216"/>
    </row>
    <row r="22" spans="1:29" s="150" customFormat="1" ht="80.099999999999994" customHeight="1" x14ac:dyDescent="0.25">
      <c r="A22" s="94" t="s">
        <v>774</v>
      </c>
      <c r="B22" s="98" t="s">
        <v>647</v>
      </c>
      <c r="C22" s="96" t="s">
        <v>768</v>
      </c>
      <c r="D22" s="96" t="s">
        <v>444</v>
      </c>
      <c r="E22" s="96"/>
      <c r="F22" s="96" t="s">
        <v>31</v>
      </c>
      <c r="G22" s="95" t="s">
        <v>775</v>
      </c>
      <c r="H22" s="97"/>
      <c r="I22" s="97"/>
      <c r="J22" s="93" t="s">
        <v>34</v>
      </c>
      <c r="K22" s="93" t="s">
        <v>35</v>
      </c>
      <c r="L22" s="93" t="s">
        <v>35</v>
      </c>
      <c r="M22" s="93" t="s">
        <v>36</v>
      </c>
      <c r="N22" s="93" t="s">
        <v>36</v>
      </c>
      <c r="O22" s="132" t="s">
        <v>770</v>
      </c>
      <c r="P22" s="5" t="s">
        <v>36</v>
      </c>
      <c r="Q22" s="7" t="s">
        <v>34</v>
      </c>
      <c r="R22" s="8" t="str">
        <f>IFERROR(VLOOKUP(INDEX([5]Validation!$O$11:$R$14, MATCH($Q22,[5]Validation!$M$11:$M$14,0),MATCH($P22,[5]Validation!$O$9:$R$9,0)),[5]Validation!$F$10:$G$25,2,FALSE), "")</f>
        <v>High</v>
      </c>
      <c r="S22" s="134" t="s">
        <v>771</v>
      </c>
      <c r="T22" s="8" t="str">
        <f>IFERROR(VLOOKUP(INDEX([5]Validation!$O$20:$R$23, MATCH($R22,[5]Validation!$M$20:$M$23,0),MATCH(J22,[5]Validation!$O$18:$R$18,0)),v.IPCC.risk,2,FALSE), "")</f>
        <v>Low</v>
      </c>
      <c r="U22" s="8" t="str">
        <f>IFERROR(VLOOKUP(INDEX([5]Validation!$O$20:$R$23, MATCH($R22,[5]Validation!$M$20:$M$23,0),MATCH(K22,[5]Validation!$O$18:$R$18,0)),v.IPCC.risk,2,FALSE), "")</f>
        <v>Moderate</v>
      </c>
      <c r="V22" s="8" t="str">
        <f>IFERROR(VLOOKUP(INDEX([5]Validation!$O$20:$R$23, MATCH($R22,[5]Validation!$M$20:$M$23,0),MATCH(L22,[5]Validation!$O$18:$R$18,0)),v.IPCC.risk,2,FALSE), "")</f>
        <v>Moderate</v>
      </c>
      <c r="W22" s="8" t="str">
        <f>IFERROR(VLOOKUP(INDEX([5]Validation!$O$20:$R$23, MATCH($R22,[5]Validation!$M$20:$M$23,0),MATCH(M22,[5]Validation!$O$18:$R$18,0)),v.IPCC.risk,2,FALSE), "")</f>
        <v>High</v>
      </c>
      <c r="X22" s="8" t="str">
        <f>IFERROR(VLOOKUP(INDEX([5]Validation!$O$20:$R$23, MATCH($R22,[5]Validation!$M$20:$M$23,0),MATCH(N22,[5]Validation!$O$18:$R$18,0)),v.IPCC.risk,2,FALSE), "")</f>
        <v>High</v>
      </c>
      <c r="Y22" s="8" t="s">
        <v>35</v>
      </c>
      <c r="Z22" s="394" t="s">
        <v>772</v>
      </c>
      <c r="AA22" s="8" t="s">
        <v>43</v>
      </c>
      <c r="AB22" s="134" t="s">
        <v>773</v>
      </c>
      <c r="AC22" s="216"/>
    </row>
    <row r="23" spans="1:29" s="150" customFormat="1" ht="80.099999999999994" customHeight="1" x14ac:dyDescent="0.25">
      <c r="A23" s="94" t="s">
        <v>767</v>
      </c>
      <c r="B23" s="98" t="s">
        <v>340</v>
      </c>
      <c r="C23" s="96" t="s">
        <v>768</v>
      </c>
      <c r="D23" s="96" t="s">
        <v>444</v>
      </c>
      <c r="E23" s="96"/>
      <c r="F23" s="96" t="s">
        <v>31</v>
      </c>
      <c r="G23" s="95" t="s">
        <v>769</v>
      </c>
      <c r="H23" s="97"/>
      <c r="I23" s="97"/>
      <c r="J23" s="93" t="s">
        <v>34</v>
      </c>
      <c r="K23" s="93" t="s">
        <v>35</v>
      </c>
      <c r="L23" s="93" t="s">
        <v>35</v>
      </c>
      <c r="M23" s="93" t="s">
        <v>36</v>
      </c>
      <c r="N23" s="93" t="s">
        <v>36</v>
      </c>
      <c r="O23" s="169" t="s">
        <v>770</v>
      </c>
      <c r="P23" s="5" t="s">
        <v>36</v>
      </c>
      <c r="Q23" s="7" t="s">
        <v>34</v>
      </c>
      <c r="R23" s="8" t="str">
        <f>IFERROR(VLOOKUP(INDEX([5]Validation!$O$11:$R$14, MATCH($Q23,[5]Validation!$M$11:$M$14,0),MATCH($P23,[5]Validation!$O$9:$R$9,0)),[5]Validation!$F$10:$G$25,2,FALSE), "")</f>
        <v>High</v>
      </c>
      <c r="S23" s="134" t="s">
        <v>771</v>
      </c>
      <c r="T23" s="8" t="str">
        <f>IFERROR(VLOOKUP(INDEX([5]Validation!$O$20:$R$23, MATCH($R23,[5]Validation!$M$20:$M$23,0),MATCH(J23,[5]Validation!$O$18:$R$18,0)),v.IPCC.risk,2,FALSE), "")</f>
        <v>Low</v>
      </c>
      <c r="U23" s="8" t="str">
        <f>IFERROR(VLOOKUP(INDEX([5]Validation!$O$20:$R$23, MATCH($R23,[5]Validation!$M$20:$M$23,0),MATCH(K23,[5]Validation!$O$18:$R$18,0)),v.IPCC.risk,2,FALSE), "")</f>
        <v>Moderate</v>
      </c>
      <c r="V23" s="8" t="str">
        <f>IFERROR(VLOOKUP(INDEX([5]Validation!$O$20:$R$23, MATCH($R23,[5]Validation!$M$20:$M$23,0),MATCH(L23,[5]Validation!$O$18:$R$18,0)),v.IPCC.risk,2,FALSE), "")</f>
        <v>Moderate</v>
      </c>
      <c r="W23" s="8" t="str">
        <f>IFERROR(VLOOKUP(INDEX([5]Validation!$O$20:$R$23, MATCH($R23,[5]Validation!$M$20:$M$23,0),MATCH(M23,[5]Validation!$O$18:$R$18,0)),v.IPCC.risk,2,FALSE), "")</f>
        <v>High</v>
      </c>
      <c r="X23" s="8" t="str">
        <f>IFERROR(VLOOKUP(INDEX([5]Validation!$O$20:$R$23, MATCH($R23,[5]Validation!$M$20:$M$23,0),MATCH(N23,[5]Validation!$O$18:$R$18,0)),v.IPCC.risk,2,FALSE), "")</f>
        <v>High</v>
      </c>
      <c r="Y23" s="8" t="s">
        <v>35</v>
      </c>
      <c r="Z23" s="394" t="s">
        <v>772</v>
      </c>
      <c r="AA23" s="8" t="s">
        <v>43</v>
      </c>
      <c r="AB23" s="134" t="s">
        <v>773</v>
      </c>
      <c r="AC23" s="216"/>
    </row>
    <row r="24" spans="1:29" s="150" customFormat="1" ht="80.099999999999994" customHeight="1" x14ac:dyDescent="0.25">
      <c r="A24" s="94" t="s">
        <v>1896</v>
      </c>
      <c r="B24" s="98" t="s">
        <v>259</v>
      </c>
      <c r="C24" s="96" t="s">
        <v>768</v>
      </c>
      <c r="D24" s="96" t="s">
        <v>444</v>
      </c>
      <c r="E24" s="96"/>
      <c r="F24" s="96" t="s">
        <v>31</v>
      </c>
      <c r="G24" s="95" t="s">
        <v>1897</v>
      </c>
      <c r="H24" s="97"/>
      <c r="I24" s="97"/>
      <c r="J24" s="93" t="s">
        <v>34</v>
      </c>
      <c r="K24" s="93" t="s">
        <v>34</v>
      </c>
      <c r="L24" s="93" t="s">
        <v>34</v>
      </c>
      <c r="M24" s="93" t="s">
        <v>34</v>
      </c>
      <c r="N24" s="93" t="s">
        <v>34</v>
      </c>
      <c r="O24" s="132" t="s">
        <v>1898</v>
      </c>
      <c r="P24" s="5" t="s">
        <v>34</v>
      </c>
      <c r="Q24" s="7" t="s">
        <v>34</v>
      </c>
      <c r="R24" s="8" t="str">
        <f>IFERROR(VLOOKUP(INDEX([5]Validation!$O$11:$R$14, MATCH($Q24,[5]Validation!$M$11:$M$14,0),MATCH($P24,[5]Validation!$O$9:$R$9,0)),[5]Validation!$F$10:$G$25,2,FALSE), "")</f>
        <v>Low</v>
      </c>
      <c r="S24" s="134" t="s">
        <v>1751</v>
      </c>
      <c r="T24" s="8" t="str">
        <f>IFERROR(VLOOKUP(INDEX([5]Validation!$O$20:$R$23, MATCH($R24,[5]Validation!$M$20:$M$23,0),MATCH(J24,[5]Validation!$O$18:$R$18,0)),v.IPCC.risk,2,FALSE), "")</f>
        <v>Low</v>
      </c>
      <c r="U24" s="8" t="str">
        <f>IFERROR(VLOOKUP(INDEX([5]Validation!$O$20:$R$23, MATCH($R24,[5]Validation!$M$20:$M$23,0),MATCH(K24,[5]Validation!$O$18:$R$18,0)),v.IPCC.risk,2,FALSE), "")</f>
        <v>Low</v>
      </c>
      <c r="V24" s="8" t="str">
        <f>IFERROR(VLOOKUP(INDEX([5]Validation!$O$20:$R$23, MATCH($R24,[5]Validation!$M$20:$M$23,0),MATCH(L24,[5]Validation!$O$18:$R$18,0)),v.IPCC.risk,2,FALSE), "")</f>
        <v>Low</v>
      </c>
      <c r="W24" s="8" t="str">
        <f>IFERROR(VLOOKUP(INDEX([5]Validation!$O$20:$R$23, MATCH($R24,[5]Validation!$M$20:$M$23,0),MATCH(M24,[5]Validation!$O$18:$R$18,0)),v.IPCC.risk,2,FALSE), "")</f>
        <v>Low</v>
      </c>
      <c r="X24" s="8" t="str">
        <f>IFERROR(VLOOKUP(INDEX([5]Validation!$O$20:$R$23, MATCH($R24,[5]Validation!$M$20:$M$23,0),MATCH(N24,[5]Validation!$O$18:$R$18,0)),v.IPCC.risk,2,FALSE), "")</f>
        <v>Low</v>
      </c>
      <c r="Y24" s="8" t="s">
        <v>1027</v>
      </c>
      <c r="Z24" s="394" t="s">
        <v>1899</v>
      </c>
      <c r="AA24" s="8"/>
      <c r="AB24" s="134"/>
      <c r="AC24" s="216"/>
    </row>
    <row r="25" spans="1:29" s="150" customFormat="1" ht="80.099999999999994" customHeight="1" x14ac:dyDescent="0.25">
      <c r="A25" s="94" t="s">
        <v>650</v>
      </c>
      <c r="B25" s="99" t="s">
        <v>268</v>
      </c>
      <c r="C25" s="96" t="s">
        <v>651</v>
      </c>
      <c r="D25" s="96" t="s">
        <v>444</v>
      </c>
      <c r="E25" s="96"/>
      <c r="F25" s="96" t="s">
        <v>31</v>
      </c>
      <c r="G25" s="95" t="s">
        <v>652</v>
      </c>
      <c r="H25" s="97"/>
      <c r="I25" s="97"/>
      <c r="J25" s="93" t="s">
        <v>34</v>
      </c>
      <c r="K25" s="93" t="s">
        <v>34</v>
      </c>
      <c r="L25" s="93" t="s">
        <v>35</v>
      </c>
      <c r="M25" s="93" t="s">
        <v>36</v>
      </c>
      <c r="N25" s="93" t="s">
        <v>36</v>
      </c>
      <c r="O25" s="132" t="s">
        <v>653</v>
      </c>
      <c r="P25" s="5" t="s">
        <v>35</v>
      </c>
      <c r="Q25" s="7" t="s">
        <v>122</v>
      </c>
      <c r="R25" s="8" t="str">
        <f>IFERROR(VLOOKUP(INDEX([5]Validation!$O$11:$R$14, MATCH($Q25,[5]Validation!$M$11:$M$14,0),MATCH($P25,[5]Validation!$O$9:$R$9,0)),[5]Validation!$F$10:$G$25,2,FALSE), "")</f>
        <v>Moderate</v>
      </c>
      <c r="S25" s="134"/>
      <c r="T25" s="8" t="str">
        <f>IFERROR(VLOOKUP(INDEX([5]Validation!$O$20:$R$23, MATCH($R25,[5]Validation!$M$20:$M$23,0),MATCH(J25,[5]Validation!$O$18:$R$18,0)),v.IPCC.risk,2,FALSE), "")</f>
        <v>Low</v>
      </c>
      <c r="U25" s="8" t="str">
        <f>IFERROR(VLOOKUP(INDEX([5]Validation!$O$20:$R$23, MATCH($R25,[5]Validation!$M$20:$M$23,0),MATCH(K25,[5]Validation!$O$18:$R$18,0)),v.IPCC.risk,2,FALSE), "")</f>
        <v>Low</v>
      </c>
      <c r="V25" s="8" t="str">
        <f>IFERROR(VLOOKUP(INDEX([5]Validation!$O$20:$R$23, MATCH($R25,[5]Validation!$M$20:$M$23,0),MATCH(L25,[5]Validation!$O$18:$R$18,0)),v.IPCC.risk,2,FALSE), "")</f>
        <v>Moderate</v>
      </c>
      <c r="W25" s="8" t="str">
        <f>IFERROR(VLOOKUP(INDEX([5]Validation!$O$20:$R$23, MATCH($R25,[5]Validation!$M$20:$M$23,0),MATCH(M25,[5]Validation!$O$18:$R$18,0)),v.IPCC.risk,2,FALSE), "")</f>
        <v>High</v>
      </c>
      <c r="X25" s="8" t="str">
        <f>IFERROR(VLOOKUP(INDEX([5]Validation!$O$20:$R$23, MATCH($R25,[5]Validation!$M$20:$M$23,0),MATCH(N25,[5]Validation!$O$18:$R$18,0)),v.IPCC.risk,2,FALSE), "")</f>
        <v>High</v>
      </c>
      <c r="Y25" s="8" t="s">
        <v>84</v>
      </c>
      <c r="Z25" s="394" t="s">
        <v>654</v>
      </c>
      <c r="AA25" s="8" t="s">
        <v>43</v>
      </c>
      <c r="AB25" s="134" t="s">
        <v>655</v>
      </c>
      <c r="AC25" s="216"/>
    </row>
    <row r="26" spans="1:29" s="150" customFormat="1" ht="80.099999999999994" customHeight="1" x14ac:dyDescent="0.25">
      <c r="A26" s="94" t="s">
        <v>1985</v>
      </c>
      <c r="B26" s="98" t="s">
        <v>150</v>
      </c>
      <c r="C26" s="96" t="s">
        <v>651</v>
      </c>
      <c r="D26" s="96" t="s">
        <v>444</v>
      </c>
      <c r="E26" s="96"/>
      <c r="F26" s="96" t="s">
        <v>31</v>
      </c>
      <c r="G26" s="95" t="s">
        <v>1986</v>
      </c>
      <c r="H26" s="97"/>
      <c r="I26" s="97"/>
      <c r="J26" s="93" t="s">
        <v>34</v>
      </c>
      <c r="K26" s="93" t="s">
        <v>34</v>
      </c>
      <c r="L26" s="93" t="s">
        <v>34</v>
      </c>
      <c r="M26" s="93" t="s">
        <v>34</v>
      </c>
      <c r="N26" s="93" t="s">
        <v>34</v>
      </c>
      <c r="O26" s="132" t="s">
        <v>1641</v>
      </c>
      <c r="P26" s="5" t="s">
        <v>34</v>
      </c>
      <c r="Q26" s="7" t="s">
        <v>278</v>
      </c>
      <c r="R26" s="8" t="str">
        <f>IFERROR(VLOOKUP(INDEX([5]Validation!$O$11:$R$14, MATCH($Q26,[5]Validation!$M$11:$M$14,0),MATCH($P26,[5]Validation!$O$9:$R$9,0)),[5]Validation!$F$10:$G$25,2,FALSE), "")</f>
        <v>Low</v>
      </c>
      <c r="S26" s="134" t="s">
        <v>1642</v>
      </c>
      <c r="T26" s="8" t="str">
        <f>IFERROR(VLOOKUP(INDEX([5]Validation!$O$20:$R$23, MATCH($R26,[5]Validation!$M$20:$M$23,0),MATCH(J26,[5]Validation!$O$18:$R$18,0)),v.IPCC.risk,2,FALSE), "")</f>
        <v>Low</v>
      </c>
      <c r="U26" s="8" t="str">
        <f>IFERROR(VLOOKUP(INDEX([5]Validation!$O$20:$R$23, MATCH($R26,[5]Validation!$M$20:$M$23,0),MATCH(K26,[5]Validation!$O$18:$R$18,0)),v.IPCC.risk,2,FALSE), "")</f>
        <v>Low</v>
      </c>
      <c r="V26" s="8" t="str">
        <f>IFERROR(VLOOKUP(INDEX([5]Validation!$O$20:$R$23, MATCH($R26,[5]Validation!$M$20:$M$23,0),MATCH(L26,[5]Validation!$O$18:$R$18,0)),v.IPCC.risk,2,FALSE), "")</f>
        <v>Low</v>
      </c>
      <c r="W26" s="8" t="str">
        <f>IFERROR(VLOOKUP(INDEX([5]Validation!$O$20:$R$23, MATCH($R26,[5]Validation!$M$20:$M$23,0),MATCH(M26,[5]Validation!$O$18:$R$18,0)),v.IPCC.risk,2,FALSE), "")</f>
        <v>Low</v>
      </c>
      <c r="X26" s="8" t="str">
        <f>IFERROR(VLOOKUP(INDEX([5]Validation!$O$20:$R$23, MATCH($R26,[5]Validation!$M$20:$M$23,0),MATCH(N26,[5]Validation!$O$18:$R$18,0)),v.IPCC.risk,2,FALSE), "")</f>
        <v>Low</v>
      </c>
      <c r="Y26" s="8" t="s">
        <v>1027</v>
      </c>
      <c r="Z26" s="394" t="s">
        <v>1647</v>
      </c>
      <c r="AA26" s="8" t="s">
        <v>43</v>
      </c>
      <c r="AB26" s="134" t="s">
        <v>1644</v>
      </c>
      <c r="AC26" s="216"/>
    </row>
    <row r="27" spans="1:29" s="150" customFormat="1" ht="80.099999999999994" customHeight="1" x14ac:dyDescent="0.25">
      <c r="A27" s="94" t="s">
        <v>1983</v>
      </c>
      <c r="B27" s="98" t="s">
        <v>88</v>
      </c>
      <c r="C27" s="96" t="s">
        <v>651</v>
      </c>
      <c r="D27" s="96" t="s">
        <v>444</v>
      </c>
      <c r="E27" s="96"/>
      <c r="F27" s="96" t="s">
        <v>31</v>
      </c>
      <c r="G27" s="95" t="s">
        <v>1984</v>
      </c>
      <c r="H27" s="97"/>
      <c r="I27" s="97"/>
      <c r="J27" s="93" t="s">
        <v>34</v>
      </c>
      <c r="K27" s="93" t="s">
        <v>34</v>
      </c>
      <c r="L27" s="93" t="s">
        <v>34</v>
      </c>
      <c r="M27" s="93" t="s">
        <v>34</v>
      </c>
      <c r="N27" s="93" t="s">
        <v>34</v>
      </c>
      <c r="O27" s="132" t="s">
        <v>1641</v>
      </c>
      <c r="P27" s="5" t="s">
        <v>34</v>
      </c>
      <c r="Q27" s="7" t="s">
        <v>278</v>
      </c>
      <c r="R27" s="8" t="str">
        <f>IFERROR(VLOOKUP(INDEX([5]Validation!$O$11:$R$14, MATCH($Q27,[5]Validation!$M$11:$M$14,0),MATCH($P27,[5]Validation!$O$9:$R$9,0)),[5]Validation!$F$10:$G$25,2,FALSE), "")</f>
        <v>Low</v>
      </c>
      <c r="S27" s="134" t="s">
        <v>1642</v>
      </c>
      <c r="T27" s="8" t="str">
        <f>IFERROR(VLOOKUP(INDEX([5]Validation!$O$20:$R$23, MATCH($R27,[5]Validation!$M$20:$M$23,0),MATCH(J27,[5]Validation!$O$18:$R$18,0)),v.IPCC.risk,2,FALSE), "")</f>
        <v>Low</v>
      </c>
      <c r="U27" s="8" t="str">
        <f>IFERROR(VLOOKUP(INDEX([5]Validation!$O$20:$R$23, MATCH($R27,[5]Validation!$M$20:$M$23,0),MATCH(K27,[5]Validation!$O$18:$R$18,0)),v.IPCC.risk,2,FALSE), "")</f>
        <v>Low</v>
      </c>
      <c r="V27" s="8" t="str">
        <f>IFERROR(VLOOKUP(INDEX([5]Validation!$O$20:$R$23, MATCH($R27,[5]Validation!$M$20:$M$23,0),MATCH(L27,[5]Validation!$O$18:$R$18,0)),v.IPCC.risk,2,FALSE), "")</f>
        <v>Low</v>
      </c>
      <c r="W27" s="8" t="str">
        <f>IFERROR(VLOOKUP(INDEX([5]Validation!$O$20:$R$23, MATCH($R27,[5]Validation!$M$20:$M$23,0),MATCH(M27,[5]Validation!$O$18:$R$18,0)),v.IPCC.risk,2,FALSE), "")</f>
        <v>Low</v>
      </c>
      <c r="X27" s="8" t="str">
        <f>IFERROR(VLOOKUP(INDEX([5]Validation!$O$20:$R$23, MATCH($R27,[5]Validation!$M$20:$M$23,0),MATCH(N27,[5]Validation!$O$18:$R$18,0)),v.IPCC.risk,2,FALSE), "")</f>
        <v>Low</v>
      </c>
      <c r="Y27" s="8" t="s">
        <v>1027</v>
      </c>
      <c r="Z27" s="394" t="s">
        <v>1647</v>
      </c>
      <c r="AA27" s="8" t="s">
        <v>65</v>
      </c>
      <c r="AB27" s="134" t="s">
        <v>1857</v>
      </c>
      <c r="AC27" s="216"/>
    </row>
    <row r="28" spans="1:29" s="150" customFormat="1" ht="80.099999999999994" customHeight="1" x14ac:dyDescent="0.25">
      <c r="A28" s="94" t="s">
        <v>1855</v>
      </c>
      <c r="B28" s="99" t="s">
        <v>46</v>
      </c>
      <c r="C28" s="96" t="s">
        <v>651</v>
      </c>
      <c r="D28" s="96" t="s">
        <v>444</v>
      </c>
      <c r="E28" s="96"/>
      <c r="F28" s="96" t="s">
        <v>31</v>
      </c>
      <c r="G28" s="95" t="s">
        <v>1856</v>
      </c>
      <c r="H28" s="97"/>
      <c r="I28" s="97"/>
      <c r="J28" s="93" t="s">
        <v>34</v>
      </c>
      <c r="K28" s="93" t="s">
        <v>34</v>
      </c>
      <c r="L28" s="93" t="s">
        <v>34</v>
      </c>
      <c r="M28" s="93" t="s">
        <v>34</v>
      </c>
      <c r="N28" s="93" t="s">
        <v>34</v>
      </c>
      <c r="O28" s="390" t="s">
        <v>1641</v>
      </c>
      <c r="P28" s="5" t="s">
        <v>34</v>
      </c>
      <c r="Q28" s="7" t="s">
        <v>278</v>
      </c>
      <c r="R28" s="8" t="str">
        <f>IFERROR(VLOOKUP(INDEX([5]Validation!$O$11:$R$14, MATCH($Q28,[5]Validation!$M$11:$M$14,0),MATCH($P28,[5]Validation!$O$9:$R$9,0)),[5]Validation!$F$10:$G$25,2,FALSE), "")</f>
        <v>Low</v>
      </c>
      <c r="S28" s="134" t="s">
        <v>1642</v>
      </c>
      <c r="T28" s="8" t="str">
        <f>IFERROR(VLOOKUP(INDEX([5]Validation!$O$20:$R$23, MATCH($R28,[5]Validation!$M$20:$M$23,0),MATCH(J28,[5]Validation!$O$18:$R$18,0)),v.IPCC.risk,2,FALSE), "")</f>
        <v>Low</v>
      </c>
      <c r="U28" s="8" t="str">
        <f>IFERROR(VLOOKUP(INDEX([5]Validation!$O$20:$R$23, MATCH($R28,[5]Validation!$M$20:$M$23,0),MATCH(K28,[5]Validation!$O$18:$R$18,0)),v.IPCC.risk,2,FALSE), "")</f>
        <v>Low</v>
      </c>
      <c r="V28" s="8" t="str">
        <f>IFERROR(VLOOKUP(INDEX([5]Validation!$O$20:$R$23, MATCH($R28,[5]Validation!$M$20:$M$23,0),MATCH(L28,[5]Validation!$O$18:$R$18,0)),v.IPCC.risk,2,FALSE), "")</f>
        <v>Low</v>
      </c>
      <c r="W28" s="8" t="str">
        <f>IFERROR(VLOOKUP(INDEX([5]Validation!$O$20:$R$23, MATCH($R28,[5]Validation!$M$20:$M$23,0),MATCH(M28,[5]Validation!$O$18:$R$18,0)),v.IPCC.risk,2,FALSE), "")</f>
        <v>Low</v>
      </c>
      <c r="X28" s="8" t="str">
        <f>IFERROR(VLOOKUP(INDEX([5]Validation!$O$20:$R$23, MATCH($R28,[5]Validation!$M$20:$M$23,0),MATCH(N28,[5]Validation!$O$18:$R$18,0)),v.IPCC.risk,2,FALSE), "")</f>
        <v>Low</v>
      </c>
      <c r="Y28" s="8" t="s">
        <v>1027</v>
      </c>
      <c r="Z28" s="394" t="s">
        <v>1840</v>
      </c>
      <c r="AA28" s="8" t="s">
        <v>65</v>
      </c>
      <c r="AB28" s="134" t="s">
        <v>1857</v>
      </c>
      <c r="AC28" s="216"/>
    </row>
    <row r="29" spans="1:29" s="150" customFormat="1" ht="80.099999999999994" customHeight="1" x14ac:dyDescent="0.25">
      <c r="A29" s="94" t="s">
        <v>1639</v>
      </c>
      <c r="B29" s="99" t="s">
        <v>57</v>
      </c>
      <c r="C29" s="96" t="s">
        <v>651</v>
      </c>
      <c r="D29" s="96" t="s">
        <v>444</v>
      </c>
      <c r="E29" s="96"/>
      <c r="F29" s="96" t="s">
        <v>31</v>
      </c>
      <c r="G29" s="95" t="s">
        <v>1640</v>
      </c>
      <c r="H29" s="97"/>
      <c r="I29" s="97"/>
      <c r="J29" s="93" t="s">
        <v>34</v>
      </c>
      <c r="K29" s="93" t="s">
        <v>34</v>
      </c>
      <c r="L29" s="93" t="s">
        <v>34</v>
      </c>
      <c r="M29" s="93" t="s">
        <v>34</v>
      </c>
      <c r="N29" s="93" t="s">
        <v>34</v>
      </c>
      <c r="O29" s="390" t="s">
        <v>1641</v>
      </c>
      <c r="P29" s="5" t="s">
        <v>34</v>
      </c>
      <c r="Q29" s="7" t="s">
        <v>278</v>
      </c>
      <c r="R29" s="8" t="str">
        <f>IFERROR(VLOOKUP(INDEX([5]Validation!$O$11:$R$14, MATCH($Q29,[5]Validation!$M$11:$M$14,0),MATCH($P29,[5]Validation!$O$9:$R$9,0)),[5]Validation!$F$10:$G$25,2,FALSE), "")</f>
        <v>Low</v>
      </c>
      <c r="S29" s="134" t="s">
        <v>1642</v>
      </c>
      <c r="T29" s="8" t="str">
        <f>IFERROR(VLOOKUP(INDEX([5]Validation!$O$20:$R$23, MATCH($R29,[5]Validation!$M$20:$M$23,0),MATCH(J29,[5]Validation!$O$18:$R$18,0)),v.IPCC.risk,2,FALSE), "")</f>
        <v>Low</v>
      </c>
      <c r="U29" s="8" t="str">
        <f>IFERROR(VLOOKUP(INDEX([5]Validation!$O$20:$R$23, MATCH($R29,[5]Validation!$M$20:$M$23,0),MATCH(K29,[5]Validation!$O$18:$R$18,0)),v.IPCC.risk,2,FALSE), "")</f>
        <v>Low</v>
      </c>
      <c r="V29" s="8" t="str">
        <f>IFERROR(VLOOKUP(INDEX([5]Validation!$O$20:$R$23, MATCH($R29,[5]Validation!$M$20:$M$23,0),MATCH(L29,[5]Validation!$O$18:$R$18,0)),v.IPCC.risk,2,FALSE), "")</f>
        <v>Low</v>
      </c>
      <c r="W29" s="8" t="str">
        <f>IFERROR(VLOOKUP(INDEX([5]Validation!$O$20:$R$23, MATCH($R29,[5]Validation!$M$20:$M$23,0),MATCH(M29,[5]Validation!$O$18:$R$18,0)),v.IPCC.risk,2,FALSE), "")</f>
        <v>Low</v>
      </c>
      <c r="X29" s="8" t="str">
        <f>IFERROR(VLOOKUP(INDEX([5]Validation!$O$20:$R$23, MATCH($R29,[5]Validation!$M$20:$M$23,0),MATCH(N29,[5]Validation!$O$18:$R$18,0)),v.IPCC.risk,2,FALSE), "")</f>
        <v>Low</v>
      </c>
      <c r="Y29" s="8" t="s">
        <v>479</v>
      </c>
      <c r="Z29" s="134" t="s">
        <v>1643</v>
      </c>
      <c r="AA29" s="8" t="s">
        <v>43</v>
      </c>
      <c r="AB29" s="134" t="s">
        <v>1644</v>
      </c>
      <c r="AC29" s="216"/>
    </row>
    <row r="30" spans="1:29" s="150" customFormat="1" ht="80.099999999999994" customHeight="1" x14ac:dyDescent="0.25">
      <c r="A30" s="94" t="s">
        <v>1645</v>
      </c>
      <c r="B30" s="99" t="s">
        <v>68</v>
      </c>
      <c r="C30" s="96" t="s">
        <v>651</v>
      </c>
      <c r="D30" s="96" t="s">
        <v>444</v>
      </c>
      <c r="E30" s="96"/>
      <c r="F30" s="96" t="s">
        <v>31</v>
      </c>
      <c r="G30" s="95" t="s">
        <v>1646</v>
      </c>
      <c r="H30" s="97"/>
      <c r="I30" s="97"/>
      <c r="J30" s="93" t="s">
        <v>34</v>
      </c>
      <c r="K30" s="93" t="s">
        <v>34</v>
      </c>
      <c r="L30" s="93" t="s">
        <v>34</v>
      </c>
      <c r="M30" s="93" t="s">
        <v>34</v>
      </c>
      <c r="N30" s="93" t="s">
        <v>34</v>
      </c>
      <c r="O30" s="390" t="s">
        <v>1641</v>
      </c>
      <c r="P30" s="5" t="s">
        <v>34</v>
      </c>
      <c r="Q30" s="7" t="s">
        <v>278</v>
      </c>
      <c r="R30" s="8" t="str">
        <f>IFERROR(VLOOKUP(INDEX([5]Validation!$O$11:$R$14, MATCH($Q30,[5]Validation!$M$11:$M$14,0),MATCH($P30,[5]Validation!$O$9:$R$9,0)),[5]Validation!$F$10:$G$25,2,FALSE), "")</f>
        <v>Low</v>
      </c>
      <c r="S30" s="134" t="s">
        <v>1642</v>
      </c>
      <c r="T30" s="8" t="str">
        <f>IFERROR(VLOOKUP(INDEX([5]Validation!$O$20:$R$23, MATCH($R30,[5]Validation!$M$20:$M$23,0),MATCH(J30,[5]Validation!$O$18:$R$18,0)),v.IPCC.risk,2,FALSE), "")</f>
        <v>Low</v>
      </c>
      <c r="U30" s="8" t="str">
        <f>IFERROR(VLOOKUP(INDEX([5]Validation!$O$20:$R$23, MATCH($R30,[5]Validation!$M$20:$M$23,0),MATCH(K30,[5]Validation!$O$18:$R$18,0)),v.IPCC.risk,2,FALSE), "")</f>
        <v>Low</v>
      </c>
      <c r="V30" s="8" t="str">
        <f>IFERROR(VLOOKUP(INDEX([5]Validation!$O$20:$R$23, MATCH($R30,[5]Validation!$M$20:$M$23,0),MATCH(L30,[5]Validation!$O$18:$R$18,0)),v.IPCC.risk,2,FALSE), "")</f>
        <v>Low</v>
      </c>
      <c r="W30" s="8" t="str">
        <f>IFERROR(VLOOKUP(INDEX([5]Validation!$O$20:$R$23, MATCH($R30,[5]Validation!$M$20:$M$23,0),MATCH(M30,[5]Validation!$O$18:$R$18,0)),v.IPCC.risk,2,FALSE), "")</f>
        <v>Low</v>
      </c>
      <c r="X30" s="8" t="str">
        <f>IFERROR(VLOOKUP(INDEX([5]Validation!$O$20:$R$23, MATCH($R30,[5]Validation!$M$20:$M$23,0),MATCH(N30,[5]Validation!$O$18:$R$18,0)),v.IPCC.risk,2,FALSE), "")</f>
        <v>Low</v>
      </c>
      <c r="Y30" s="8" t="s">
        <v>479</v>
      </c>
      <c r="Z30" s="134" t="s">
        <v>1647</v>
      </c>
      <c r="AA30" s="8" t="s">
        <v>43</v>
      </c>
      <c r="AB30" s="134" t="s">
        <v>1644</v>
      </c>
      <c r="AC30" s="216"/>
    </row>
    <row r="31" spans="1:29" s="150" customFormat="1" ht="80.099999999999994" customHeight="1" x14ac:dyDescent="0.25">
      <c r="A31" s="94" t="s">
        <v>1853</v>
      </c>
      <c r="B31" s="98" t="s">
        <v>623</v>
      </c>
      <c r="C31" s="96" t="s">
        <v>651</v>
      </c>
      <c r="D31" s="96" t="s">
        <v>444</v>
      </c>
      <c r="E31" s="96"/>
      <c r="F31" s="96" t="s">
        <v>31</v>
      </c>
      <c r="G31" s="95" t="s">
        <v>1854</v>
      </c>
      <c r="H31" s="97"/>
      <c r="I31" s="97"/>
      <c r="J31" s="93" t="s">
        <v>34</v>
      </c>
      <c r="K31" s="93" t="s">
        <v>34</v>
      </c>
      <c r="L31" s="93" t="s">
        <v>34</v>
      </c>
      <c r="M31" s="93" t="s">
        <v>34</v>
      </c>
      <c r="N31" s="93" t="s">
        <v>34</v>
      </c>
      <c r="O31" s="390" t="s">
        <v>1641</v>
      </c>
      <c r="P31" s="5" t="s">
        <v>34</v>
      </c>
      <c r="Q31" s="7" t="s">
        <v>278</v>
      </c>
      <c r="R31" s="8" t="str">
        <f>IFERROR(VLOOKUP(INDEX([5]Validation!$O$11:$R$14, MATCH($Q31,[5]Validation!$M$11:$M$14,0),MATCH($P31,[5]Validation!$O$9:$R$9,0)),[5]Validation!$F$10:$G$25,2,FALSE), "")</f>
        <v>Low</v>
      </c>
      <c r="S31" s="134" t="s">
        <v>1642</v>
      </c>
      <c r="T31" s="8" t="str">
        <f>IFERROR(VLOOKUP(INDEX([5]Validation!$O$20:$R$23, MATCH($R31,[5]Validation!$M$20:$M$23,0),MATCH(J31,[5]Validation!$O$18:$R$18,0)),v.IPCC.risk,2,FALSE), "")</f>
        <v>Low</v>
      </c>
      <c r="U31" s="8" t="str">
        <f>IFERROR(VLOOKUP(INDEX([5]Validation!$O$20:$R$23, MATCH($R31,[5]Validation!$M$20:$M$23,0),MATCH(K31,[5]Validation!$O$18:$R$18,0)),v.IPCC.risk,2,FALSE), "")</f>
        <v>Low</v>
      </c>
      <c r="V31" s="8" t="str">
        <f>IFERROR(VLOOKUP(INDEX([5]Validation!$O$20:$R$23, MATCH($R31,[5]Validation!$M$20:$M$23,0),MATCH(L31,[5]Validation!$O$18:$R$18,0)),v.IPCC.risk,2,FALSE), "")</f>
        <v>Low</v>
      </c>
      <c r="W31" s="8" t="str">
        <f>IFERROR(VLOOKUP(INDEX([5]Validation!$O$20:$R$23, MATCH($R31,[5]Validation!$M$20:$M$23,0),MATCH(M31,[5]Validation!$O$18:$R$18,0)),v.IPCC.risk,2,FALSE), "")</f>
        <v>Low</v>
      </c>
      <c r="X31" s="8" t="str">
        <f>IFERROR(VLOOKUP(INDEX([5]Validation!$O$20:$R$23, MATCH($R31,[5]Validation!$M$20:$M$23,0),MATCH(N31,[5]Validation!$O$18:$R$18,0)),v.IPCC.risk,2,FALSE), "")</f>
        <v>Low</v>
      </c>
      <c r="Y31" s="8" t="s">
        <v>1027</v>
      </c>
      <c r="Z31" s="394" t="s">
        <v>1840</v>
      </c>
      <c r="AA31" s="8" t="s">
        <v>43</v>
      </c>
      <c r="AB31" s="134" t="s">
        <v>1850</v>
      </c>
      <c r="AC31" s="216"/>
    </row>
    <row r="32" spans="1:29" s="150" customFormat="1" ht="80.099999999999994" customHeight="1" x14ac:dyDescent="0.25">
      <c r="A32" s="94" t="s">
        <v>1851</v>
      </c>
      <c r="B32" s="98" t="s">
        <v>647</v>
      </c>
      <c r="C32" s="96" t="s">
        <v>651</v>
      </c>
      <c r="D32" s="96" t="s">
        <v>444</v>
      </c>
      <c r="E32" s="96"/>
      <c r="F32" s="96" t="s">
        <v>31</v>
      </c>
      <c r="G32" s="95" t="s">
        <v>1852</v>
      </c>
      <c r="H32" s="97"/>
      <c r="I32" s="97" t="s">
        <v>1849</v>
      </c>
      <c r="J32" s="93" t="s">
        <v>34</v>
      </c>
      <c r="K32" s="93" t="s">
        <v>34</v>
      </c>
      <c r="L32" s="93" t="s">
        <v>34</v>
      </c>
      <c r="M32" s="93" t="s">
        <v>34</v>
      </c>
      <c r="N32" s="93" t="s">
        <v>34</v>
      </c>
      <c r="O32" s="390" t="s">
        <v>1641</v>
      </c>
      <c r="P32" s="5" t="s">
        <v>34</v>
      </c>
      <c r="Q32" s="7" t="s">
        <v>278</v>
      </c>
      <c r="R32" s="8" t="str">
        <f>IFERROR(VLOOKUP(INDEX([5]Validation!$O$11:$R$14, MATCH($Q32,[5]Validation!$M$11:$M$14,0),MATCH($P32,[5]Validation!$O$9:$R$9,0)),[5]Validation!$F$10:$G$25,2,FALSE), "")</f>
        <v>Low</v>
      </c>
      <c r="S32" s="134" t="s">
        <v>1642</v>
      </c>
      <c r="T32" s="8" t="str">
        <f>IFERROR(VLOOKUP(INDEX([5]Validation!$O$20:$R$23, MATCH($R32,[5]Validation!$M$20:$M$23,0),MATCH(J32,[5]Validation!$O$18:$R$18,0)),v.IPCC.risk,2,FALSE), "")</f>
        <v>Low</v>
      </c>
      <c r="U32" s="8" t="str">
        <f>IFERROR(VLOOKUP(INDEX([5]Validation!$O$20:$R$23, MATCH($R32,[5]Validation!$M$20:$M$23,0),MATCH(K32,[5]Validation!$O$18:$R$18,0)),v.IPCC.risk,2,FALSE), "")</f>
        <v>Low</v>
      </c>
      <c r="V32" s="8" t="str">
        <f>IFERROR(VLOOKUP(INDEX([5]Validation!$O$20:$R$23, MATCH($R32,[5]Validation!$M$20:$M$23,0),MATCH(L32,[5]Validation!$O$18:$R$18,0)),v.IPCC.risk,2,FALSE), "")</f>
        <v>Low</v>
      </c>
      <c r="W32" s="8" t="str">
        <f>IFERROR(VLOOKUP(INDEX([5]Validation!$O$20:$R$23, MATCH($R32,[5]Validation!$M$20:$M$23,0),MATCH(M32,[5]Validation!$O$18:$R$18,0)),v.IPCC.risk,2,FALSE), "")</f>
        <v>Low</v>
      </c>
      <c r="X32" s="8" t="str">
        <f>IFERROR(VLOOKUP(INDEX([5]Validation!$O$20:$R$23, MATCH($R32,[5]Validation!$M$20:$M$23,0),MATCH(N32,[5]Validation!$O$18:$R$18,0)),v.IPCC.risk,2,FALSE), "")</f>
        <v>Low</v>
      </c>
      <c r="Y32" s="8" t="s">
        <v>1027</v>
      </c>
      <c r="Z32" s="394" t="s">
        <v>1840</v>
      </c>
      <c r="AA32" s="8" t="s">
        <v>43</v>
      </c>
      <c r="AB32" s="134" t="s">
        <v>1850</v>
      </c>
      <c r="AC32" s="216"/>
    </row>
    <row r="33" spans="1:29" s="150" customFormat="1" ht="80.099999999999994" customHeight="1" x14ac:dyDescent="0.25">
      <c r="A33" s="94" t="s">
        <v>1847</v>
      </c>
      <c r="B33" s="98" t="s">
        <v>340</v>
      </c>
      <c r="C33" s="96" t="s">
        <v>651</v>
      </c>
      <c r="D33" s="96" t="s">
        <v>444</v>
      </c>
      <c r="E33" s="96"/>
      <c r="F33" s="96" t="s">
        <v>31</v>
      </c>
      <c r="G33" s="95" t="s">
        <v>1848</v>
      </c>
      <c r="H33" s="97"/>
      <c r="I33" s="97" t="s">
        <v>1849</v>
      </c>
      <c r="J33" s="93" t="s">
        <v>34</v>
      </c>
      <c r="K33" s="93" t="s">
        <v>34</v>
      </c>
      <c r="L33" s="93" t="s">
        <v>34</v>
      </c>
      <c r="M33" s="93" t="s">
        <v>34</v>
      </c>
      <c r="N33" s="93" t="s">
        <v>34</v>
      </c>
      <c r="O33" s="390" t="s">
        <v>1641</v>
      </c>
      <c r="P33" s="5" t="s">
        <v>34</v>
      </c>
      <c r="Q33" s="7" t="s">
        <v>278</v>
      </c>
      <c r="R33" s="8" t="str">
        <f>IFERROR(VLOOKUP(INDEX([5]Validation!$O$11:$R$14, MATCH($Q33,[5]Validation!$M$11:$M$14,0),MATCH($P33,[5]Validation!$O$9:$R$9,0)),[5]Validation!$F$10:$G$25,2,FALSE), "")</f>
        <v>Low</v>
      </c>
      <c r="S33" s="134" t="s">
        <v>1642</v>
      </c>
      <c r="T33" s="8" t="str">
        <f>IFERROR(VLOOKUP(INDEX([5]Validation!$O$20:$R$23, MATCH($R33,[5]Validation!$M$20:$M$23,0),MATCH(J33,[5]Validation!$O$18:$R$18,0)),v.IPCC.risk,2,FALSE), "")</f>
        <v>Low</v>
      </c>
      <c r="U33" s="8" t="str">
        <f>IFERROR(VLOOKUP(INDEX([5]Validation!$O$20:$R$23, MATCH($R33,[5]Validation!$M$20:$M$23,0),MATCH(K33,[5]Validation!$O$18:$R$18,0)),v.IPCC.risk,2,FALSE), "")</f>
        <v>Low</v>
      </c>
      <c r="V33" s="8" t="str">
        <f>IFERROR(VLOOKUP(INDEX([5]Validation!$O$20:$R$23, MATCH($R33,[5]Validation!$M$20:$M$23,0),MATCH(L33,[5]Validation!$O$18:$R$18,0)),v.IPCC.risk,2,FALSE), "")</f>
        <v>Low</v>
      </c>
      <c r="W33" s="8" t="str">
        <f>IFERROR(VLOOKUP(INDEX([5]Validation!$O$20:$R$23, MATCH($R33,[5]Validation!$M$20:$M$23,0),MATCH(M33,[5]Validation!$O$18:$R$18,0)),v.IPCC.risk,2,FALSE), "")</f>
        <v>Low</v>
      </c>
      <c r="X33" s="8" t="str">
        <f>IFERROR(VLOOKUP(INDEX([5]Validation!$O$20:$R$23, MATCH($R33,[5]Validation!$M$20:$M$23,0),MATCH(N33,[5]Validation!$O$18:$R$18,0)),v.IPCC.risk,2,FALSE), "")</f>
        <v>Low</v>
      </c>
      <c r="Y33" s="8" t="s">
        <v>1027</v>
      </c>
      <c r="Z33" s="394" t="s">
        <v>1840</v>
      </c>
      <c r="AA33" s="8" t="s">
        <v>43</v>
      </c>
      <c r="AB33" s="134" t="s">
        <v>1850</v>
      </c>
      <c r="AC33" s="216"/>
    </row>
    <row r="34" spans="1:29" s="150" customFormat="1" ht="80.099999999999994" customHeight="1" x14ac:dyDescent="0.25">
      <c r="A34" s="94" t="s">
        <v>1845</v>
      </c>
      <c r="B34" s="99" t="s">
        <v>491</v>
      </c>
      <c r="C34" s="96" t="s">
        <v>651</v>
      </c>
      <c r="D34" s="96" t="s">
        <v>444</v>
      </c>
      <c r="E34" s="96"/>
      <c r="F34" s="96" t="s">
        <v>31</v>
      </c>
      <c r="G34" s="95" t="s">
        <v>1846</v>
      </c>
      <c r="H34" s="97"/>
      <c r="I34" s="97"/>
      <c r="J34" s="93" t="s">
        <v>34</v>
      </c>
      <c r="K34" s="93" t="s">
        <v>34</v>
      </c>
      <c r="L34" s="93" t="s">
        <v>34</v>
      </c>
      <c r="M34" s="93" t="s">
        <v>34</v>
      </c>
      <c r="N34" s="93" t="s">
        <v>34</v>
      </c>
      <c r="O34" s="390" t="s">
        <v>1641</v>
      </c>
      <c r="P34" s="5" t="s">
        <v>34</v>
      </c>
      <c r="Q34" s="7" t="s">
        <v>278</v>
      </c>
      <c r="R34" s="8" t="str">
        <f>IFERROR(VLOOKUP(INDEX([5]Validation!$O$11:$R$14, MATCH($Q34,[5]Validation!$M$11:$M$14,0),MATCH($P34,[5]Validation!$O$9:$R$9,0)),[5]Validation!$F$10:$G$25,2,FALSE), "")</f>
        <v>Low</v>
      </c>
      <c r="S34" s="134" t="s">
        <v>1642</v>
      </c>
      <c r="T34" s="8" t="str">
        <f>IFERROR(VLOOKUP(INDEX([5]Validation!$O$20:$R$23, MATCH($R34,[5]Validation!$M$20:$M$23,0),MATCH(J34,[5]Validation!$O$18:$R$18,0)),v.IPCC.risk,2,FALSE), "")</f>
        <v>Low</v>
      </c>
      <c r="U34" s="8" t="str">
        <f>IFERROR(VLOOKUP(INDEX([5]Validation!$O$20:$R$23, MATCH($R34,[5]Validation!$M$20:$M$23,0),MATCH(K34,[5]Validation!$O$18:$R$18,0)),v.IPCC.risk,2,FALSE), "")</f>
        <v>Low</v>
      </c>
      <c r="V34" s="8" t="str">
        <f>IFERROR(VLOOKUP(INDEX([5]Validation!$O$20:$R$23, MATCH($R34,[5]Validation!$M$20:$M$23,0),MATCH(L34,[5]Validation!$O$18:$R$18,0)),v.IPCC.risk,2,FALSE), "")</f>
        <v>Low</v>
      </c>
      <c r="W34" s="8" t="str">
        <f>IFERROR(VLOOKUP(INDEX([5]Validation!$O$20:$R$23, MATCH($R34,[5]Validation!$M$20:$M$23,0),MATCH(M34,[5]Validation!$O$18:$R$18,0)),v.IPCC.risk,2,FALSE), "")</f>
        <v>Low</v>
      </c>
      <c r="X34" s="8" t="str">
        <f>IFERROR(VLOOKUP(INDEX([5]Validation!$O$20:$R$23, MATCH($R34,[5]Validation!$M$20:$M$23,0),MATCH(N34,[5]Validation!$O$18:$R$18,0)),v.IPCC.risk,2,FALSE), "")</f>
        <v>Low</v>
      </c>
      <c r="Y34" s="8" t="s">
        <v>1027</v>
      </c>
      <c r="Z34" s="394" t="s">
        <v>1840</v>
      </c>
      <c r="AA34" s="8" t="s">
        <v>65</v>
      </c>
      <c r="AB34" s="134" t="s">
        <v>1837</v>
      </c>
      <c r="AC34" s="216"/>
    </row>
    <row r="35" spans="1:29" s="150" customFormat="1" ht="80.099999999999994" customHeight="1" x14ac:dyDescent="0.25">
      <c r="A35" s="94" t="s">
        <v>1843</v>
      </c>
      <c r="B35" s="98" t="s">
        <v>259</v>
      </c>
      <c r="C35" s="96" t="s">
        <v>651</v>
      </c>
      <c r="D35" s="96" t="s">
        <v>444</v>
      </c>
      <c r="E35" s="96"/>
      <c r="F35" s="96" t="s">
        <v>31</v>
      </c>
      <c r="G35" s="95" t="s">
        <v>1844</v>
      </c>
      <c r="H35" s="97"/>
      <c r="I35" s="97"/>
      <c r="J35" s="93" t="s">
        <v>34</v>
      </c>
      <c r="K35" s="93" t="s">
        <v>34</v>
      </c>
      <c r="L35" s="93" t="s">
        <v>34</v>
      </c>
      <c r="M35" s="93" t="s">
        <v>34</v>
      </c>
      <c r="N35" s="93" t="s">
        <v>34</v>
      </c>
      <c r="O35" s="390" t="s">
        <v>1641</v>
      </c>
      <c r="P35" s="5" t="s">
        <v>34</v>
      </c>
      <c r="Q35" s="7" t="s">
        <v>278</v>
      </c>
      <c r="R35" s="8" t="str">
        <f>IFERROR(VLOOKUP(INDEX([5]Validation!$O$11:$R$14, MATCH($Q35,[5]Validation!$M$11:$M$14,0),MATCH($P35,[5]Validation!$O$9:$R$9,0)),[5]Validation!$F$10:$G$25,2,FALSE), "")</f>
        <v>Low</v>
      </c>
      <c r="S35" s="134" t="s">
        <v>1642</v>
      </c>
      <c r="T35" s="8" t="str">
        <f>IFERROR(VLOOKUP(INDEX([5]Validation!$O$20:$R$23, MATCH($R35,[5]Validation!$M$20:$M$23,0),MATCH(J35,[5]Validation!$O$18:$R$18,0)),v.IPCC.risk,2,FALSE), "")</f>
        <v>Low</v>
      </c>
      <c r="U35" s="8" t="str">
        <f>IFERROR(VLOOKUP(INDEX([5]Validation!$O$20:$R$23, MATCH($R35,[5]Validation!$M$20:$M$23,0),MATCH(K35,[5]Validation!$O$18:$R$18,0)),v.IPCC.risk,2,FALSE), "")</f>
        <v>Low</v>
      </c>
      <c r="V35" s="8" t="str">
        <f>IFERROR(VLOOKUP(INDEX([5]Validation!$O$20:$R$23, MATCH($R35,[5]Validation!$M$20:$M$23,0),MATCH(L35,[5]Validation!$O$18:$R$18,0)),v.IPCC.risk,2,FALSE), "")</f>
        <v>Low</v>
      </c>
      <c r="W35" s="8" t="str">
        <f>IFERROR(VLOOKUP(INDEX([5]Validation!$O$20:$R$23, MATCH($R35,[5]Validation!$M$20:$M$23,0),MATCH(M35,[5]Validation!$O$18:$R$18,0)),v.IPCC.risk,2,FALSE), "")</f>
        <v>Low</v>
      </c>
      <c r="X35" s="8" t="str">
        <f>IFERROR(VLOOKUP(INDEX([5]Validation!$O$20:$R$23, MATCH($R35,[5]Validation!$M$20:$M$23,0),MATCH(N35,[5]Validation!$O$18:$R$18,0)),v.IPCC.risk,2,FALSE), "")</f>
        <v>Low</v>
      </c>
      <c r="Y35" s="8" t="s">
        <v>1027</v>
      </c>
      <c r="Z35" s="394" t="s">
        <v>1840</v>
      </c>
      <c r="AA35" s="8" t="s">
        <v>65</v>
      </c>
      <c r="AB35" s="134" t="s">
        <v>1837</v>
      </c>
      <c r="AC35" s="216"/>
    </row>
    <row r="36" spans="1:29" s="150" customFormat="1" ht="80.099999999999994" customHeight="1" x14ac:dyDescent="0.25">
      <c r="A36" s="94" t="s">
        <v>1834</v>
      </c>
      <c r="B36" s="95" t="s">
        <v>350</v>
      </c>
      <c r="C36" s="96" t="s">
        <v>651</v>
      </c>
      <c r="D36" s="96" t="s">
        <v>444</v>
      </c>
      <c r="E36" s="96"/>
      <c r="F36" s="96" t="s">
        <v>31</v>
      </c>
      <c r="G36" s="95" t="s">
        <v>1835</v>
      </c>
      <c r="H36" s="97"/>
      <c r="I36" s="97"/>
      <c r="J36" s="93" t="s">
        <v>34</v>
      </c>
      <c r="K36" s="93" t="s">
        <v>34</v>
      </c>
      <c r="L36" s="93" t="s">
        <v>34</v>
      </c>
      <c r="M36" s="93" t="s">
        <v>34</v>
      </c>
      <c r="N36" s="93" t="s">
        <v>34</v>
      </c>
      <c r="O36" s="132" t="s">
        <v>1641</v>
      </c>
      <c r="P36" s="5" t="s">
        <v>34</v>
      </c>
      <c r="Q36" s="7" t="s">
        <v>278</v>
      </c>
      <c r="R36" s="8" t="str">
        <f>IFERROR(VLOOKUP(INDEX([5]Validation!$O$11:$R$14, MATCH($Q36,[5]Validation!$M$11:$M$14,0),MATCH($P36,[5]Validation!$O$9:$R$9,0)),[5]Validation!$F$10:$G$25,2,FALSE), "")</f>
        <v>Low</v>
      </c>
      <c r="S36" s="134" t="s">
        <v>1642</v>
      </c>
      <c r="T36" s="8" t="str">
        <f>IFERROR(VLOOKUP(INDEX([5]Validation!$O$20:$R$23, MATCH($R36,[5]Validation!$M$20:$M$23,0),MATCH(J36,[5]Validation!$O$18:$R$18,0)),v.IPCC.risk,2,FALSE), "")</f>
        <v>Low</v>
      </c>
      <c r="U36" s="8" t="str">
        <f>IFERROR(VLOOKUP(INDEX([5]Validation!$O$20:$R$23, MATCH($R36,[5]Validation!$M$20:$M$23,0),MATCH(K36,[5]Validation!$O$18:$R$18,0)),v.IPCC.risk,2,FALSE), "")</f>
        <v>Low</v>
      </c>
      <c r="V36" s="8" t="str">
        <f>IFERROR(VLOOKUP(INDEX([5]Validation!$O$20:$R$23, MATCH($R36,[5]Validation!$M$20:$M$23,0),MATCH(L36,[5]Validation!$O$18:$R$18,0)),v.IPCC.risk,2,FALSE), "")</f>
        <v>Low</v>
      </c>
      <c r="W36" s="8" t="str">
        <f>IFERROR(VLOOKUP(INDEX([5]Validation!$O$20:$R$23, MATCH($R36,[5]Validation!$M$20:$M$23,0),MATCH(M36,[5]Validation!$O$18:$R$18,0)),v.IPCC.risk,2,FALSE), "")</f>
        <v>Low</v>
      </c>
      <c r="X36" s="8" t="str">
        <f>IFERROR(VLOOKUP(INDEX([5]Validation!$O$20:$R$23, MATCH($R36,[5]Validation!$M$20:$M$23,0),MATCH(N36,[5]Validation!$O$18:$R$18,0)),v.IPCC.risk,2,FALSE), "")</f>
        <v>Low</v>
      </c>
      <c r="Y36" s="8" t="s">
        <v>1027</v>
      </c>
      <c r="Z36" s="394" t="s">
        <v>1836</v>
      </c>
      <c r="AA36" s="8" t="s">
        <v>65</v>
      </c>
      <c r="AB36" s="134" t="s">
        <v>1837</v>
      </c>
      <c r="AC36" s="216"/>
    </row>
    <row r="37" spans="1:29" s="150" customFormat="1" ht="80.099999999999994" customHeight="1" x14ac:dyDescent="0.25">
      <c r="A37" s="94" t="s">
        <v>1841</v>
      </c>
      <c r="B37" s="95" t="s">
        <v>27</v>
      </c>
      <c r="C37" s="96" t="s">
        <v>651</v>
      </c>
      <c r="D37" s="96" t="s">
        <v>444</v>
      </c>
      <c r="E37" s="96"/>
      <c r="F37" s="96" t="s">
        <v>31</v>
      </c>
      <c r="G37" s="95" t="s">
        <v>1842</v>
      </c>
      <c r="H37" s="97"/>
      <c r="I37" s="97"/>
      <c r="J37" s="93" t="s">
        <v>34</v>
      </c>
      <c r="K37" s="93" t="s">
        <v>34</v>
      </c>
      <c r="L37" s="93" t="s">
        <v>34</v>
      </c>
      <c r="M37" s="93" t="s">
        <v>34</v>
      </c>
      <c r="N37" s="93" t="s">
        <v>34</v>
      </c>
      <c r="O37" s="132" t="s">
        <v>1641</v>
      </c>
      <c r="P37" s="5" t="s">
        <v>34</v>
      </c>
      <c r="Q37" s="7" t="s">
        <v>278</v>
      </c>
      <c r="R37" s="8" t="str">
        <f>IFERROR(VLOOKUP(INDEX([5]Validation!$O$11:$R$14, MATCH($Q37,[5]Validation!$M$11:$M$14,0),MATCH($P37,[5]Validation!$O$9:$R$9,0)),[5]Validation!$F$10:$G$25,2,FALSE), "")</f>
        <v>Low</v>
      </c>
      <c r="S37" s="134" t="s">
        <v>1642</v>
      </c>
      <c r="T37" s="8" t="str">
        <f>IFERROR(VLOOKUP(INDEX([5]Validation!$O$20:$R$23, MATCH($R37,[5]Validation!$M$20:$M$23,0),MATCH(J37,[5]Validation!$O$18:$R$18,0)),v.IPCC.risk,2,FALSE), "")</f>
        <v>Low</v>
      </c>
      <c r="U37" s="8" t="str">
        <f>IFERROR(VLOOKUP(INDEX([5]Validation!$O$20:$R$23, MATCH($R37,[5]Validation!$M$20:$M$23,0),MATCH(K37,[5]Validation!$O$18:$R$18,0)),v.IPCC.risk,2,FALSE), "")</f>
        <v>Low</v>
      </c>
      <c r="V37" s="8" t="str">
        <f>IFERROR(VLOOKUP(INDEX([5]Validation!$O$20:$R$23, MATCH($R37,[5]Validation!$M$20:$M$23,0),MATCH(L37,[5]Validation!$O$18:$R$18,0)),v.IPCC.risk,2,FALSE), "")</f>
        <v>Low</v>
      </c>
      <c r="W37" s="8" t="str">
        <f>IFERROR(VLOOKUP(INDEX([5]Validation!$O$20:$R$23, MATCH($R37,[5]Validation!$M$20:$M$23,0),MATCH(M37,[5]Validation!$O$18:$R$18,0)),v.IPCC.risk,2,FALSE), "")</f>
        <v>Low</v>
      </c>
      <c r="X37" s="8" t="str">
        <f>IFERROR(VLOOKUP(INDEX([5]Validation!$O$20:$R$23, MATCH($R37,[5]Validation!$M$20:$M$23,0),MATCH(N37,[5]Validation!$O$18:$R$18,0)),v.IPCC.risk,2,FALSE), "")</f>
        <v>Low</v>
      </c>
      <c r="Y37" s="8" t="s">
        <v>1027</v>
      </c>
      <c r="Z37" s="394" t="s">
        <v>1840</v>
      </c>
      <c r="AA37" s="8" t="s">
        <v>65</v>
      </c>
      <c r="AB37" s="134" t="s">
        <v>1837</v>
      </c>
      <c r="AC37" s="216"/>
    </row>
    <row r="38" spans="1:29" s="150" customFormat="1" ht="80.099999999999994" customHeight="1" x14ac:dyDescent="0.25">
      <c r="A38" s="94" t="s">
        <v>1838</v>
      </c>
      <c r="B38" s="95" t="s">
        <v>174</v>
      </c>
      <c r="C38" s="96" t="s">
        <v>651</v>
      </c>
      <c r="D38" s="96" t="s">
        <v>444</v>
      </c>
      <c r="E38" s="96"/>
      <c r="F38" s="96" t="s">
        <v>31</v>
      </c>
      <c r="G38" s="95" t="s">
        <v>1839</v>
      </c>
      <c r="H38" s="97"/>
      <c r="I38" s="97"/>
      <c r="J38" s="93" t="s">
        <v>34</v>
      </c>
      <c r="K38" s="93" t="s">
        <v>34</v>
      </c>
      <c r="L38" s="93" t="s">
        <v>34</v>
      </c>
      <c r="M38" s="93" t="s">
        <v>34</v>
      </c>
      <c r="N38" s="93" t="s">
        <v>34</v>
      </c>
      <c r="O38" s="132" t="s">
        <v>1641</v>
      </c>
      <c r="P38" s="5" t="s">
        <v>34</v>
      </c>
      <c r="Q38" s="7" t="s">
        <v>278</v>
      </c>
      <c r="R38" s="8" t="str">
        <f>IFERROR(VLOOKUP(INDEX([5]Validation!$O$11:$R$14, MATCH($Q38,[5]Validation!$M$11:$M$14,0),MATCH($P38,[5]Validation!$O$9:$R$9,0)),[5]Validation!$F$10:$G$25,2,FALSE), "")</f>
        <v>Low</v>
      </c>
      <c r="S38" s="134" t="s">
        <v>1642</v>
      </c>
      <c r="T38" s="8" t="str">
        <f>IFERROR(VLOOKUP(INDEX([5]Validation!$O$20:$R$23, MATCH($R38,[5]Validation!$M$20:$M$23,0),MATCH(J38,[5]Validation!$O$18:$R$18,0)),v.IPCC.risk,2,FALSE), "")</f>
        <v>Low</v>
      </c>
      <c r="U38" s="8" t="str">
        <f>IFERROR(VLOOKUP(INDEX([5]Validation!$O$20:$R$23, MATCH($R38,[5]Validation!$M$20:$M$23,0),MATCH(K38,[5]Validation!$O$18:$R$18,0)),v.IPCC.risk,2,FALSE), "")</f>
        <v>Low</v>
      </c>
      <c r="V38" s="8" t="str">
        <f>IFERROR(VLOOKUP(INDEX([5]Validation!$O$20:$R$23, MATCH($R38,[5]Validation!$M$20:$M$23,0),MATCH(L38,[5]Validation!$O$18:$R$18,0)),v.IPCC.risk,2,FALSE), "")</f>
        <v>Low</v>
      </c>
      <c r="W38" s="8" t="str">
        <f>IFERROR(VLOOKUP(INDEX([5]Validation!$O$20:$R$23, MATCH($R38,[5]Validation!$M$20:$M$23,0),MATCH(M38,[5]Validation!$O$18:$R$18,0)),v.IPCC.risk,2,FALSE), "")</f>
        <v>Low</v>
      </c>
      <c r="X38" s="8" t="str">
        <f>IFERROR(VLOOKUP(INDEX([5]Validation!$O$20:$R$23, MATCH($R38,[5]Validation!$M$20:$M$23,0),MATCH(N38,[5]Validation!$O$18:$R$18,0)),v.IPCC.risk,2,FALSE), "")</f>
        <v>Low</v>
      </c>
      <c r="Y38" s="8" t="s">
        <v>1027</v>
      </c>
      <c r="Z38" s="394" t="s">
        <v>1840</v>
      </c>
      <c r="AA38" s="8" t="s">
        <v>65</v>
      </c>
      <c r="AB38" s="134" t="s">
        <v>1837</v>
      </c>
      <c r="AC38" s="216"/>
    </row>
    <row r="39" spans="1:29" s="150" customFormat="1" ht="80.099999999999994" customHeight="1" x14ac:dyDescent="0.25">
      <c r="A39" s="94" t="s">
        <v>1705</v>
      </c>
      <c r="B39" s="98" t="s">
        <v>497</v>
      </c>
      <c r="C39" s="96" t="s">
        <v>710</v>
      </c>
      <c r="D39" s="96" t="s">
        <v>444</v>
      </c>
      <c r="E39" s="96"/>
      <c r="F39" s="96" t="s">
        <v>49</v>
      </c>
      <c r="G39" s="95" t="s">
        <v>1706</v>
      </c>
      <c r="H39" s="97" t="s">
        <v>1707</v>
      </c>
      <c r="I39" s="97" t="s">
        <v>1708</v>
      </c>
      <c r="J39" s="93" t="s">
        <v>34</v>
      </c>
      <c r="K39" s="93" t="s">
        <v>34</v>
      </c>
      <c r="L39" s="93" t="s">
        <v>34</v>
      </c>
      <c r="M39" s="93" t="s">
        <v>34</v>
      </c>
      <c r="N39" s="93" t="s">
        <v>34</v>
      </c>
      <c r="O39" s="132" t="s">
        <v>1709</v>
      </c>
      <c r="P39" s="5" t="s">
        <v>34</v>
      </c>
      <c r="Q39" s="7" t="s">
        <v>122</v>
      </c>
      <c r="R39" s="8" t="str">
        <f>IFERROR(VLOOKUP(INDEX(Validation!$O$11:$R$14, MATCH($Q39,Validation!$M$11:$M$14,0),MATCH($P39,Validation!$O$9:$R$9,0)),Validation!$F$10:$G$25,2,FALSE), "")</f>
        <v>Low</v>
      </c>
      <c r="S39" s="134" t="s">
        <v>1710</v>
      </c>
      <c r="T39" s="8" t="str">
        <f>IFERROR(VLOOKUP(INDEX(Validation!$O$20:$R$23, MATCH($R39, Validation!$M$20:$M$23,0),MATCH($J39, Validation!$O$18:$R$18,0)),v.IPCC.risk,2,FALSE), "")</f>
        <v>Low</v>
      </c>
      <c r="U39" s="8" t="str">
        <f>IFERROR(VLOOKUP(INDEX([5]Validation!$O$20:$R$23, MATCH($R39,[5]Validation!$M$20:$M$23,0),MATCH(K39,[5]Validation!$O$18:$R$18,0)),v.IPCC.risk,2,FALSE), "")</f>
        <v>Low</v>
      </c>
      <c r="V39" s="8" t="str">
        <f>IFERROR(VLOOKUP(INDEX([5]Validation!$O$20:$R$23, MATCH($R39,[5]Validation!$M$20:$M$23,0),MATCH(L39,[5]Validation!$O$18:$R$18,0)),v.IPCC.risk,2,FALSE), "")</f>
        <v>Low</v>
      </c>
      <c r="W39" s="8" t="str">
        <f>IFERROR(VLOOKUP(INDEX([5]Validation!$O$20:$R$23, MATCH($R39,[5]Validation!$M$20:$M$23,0),MATCH(M39,[5]Validation!$O$18:$R$18,0)),v.IPCC.risk,2,FALSE), "")</f>
        <v>Low</v>
      </c>
      <c r="X39" s="8" t="str">
        <f>IFERROR(VLOOKUP(INDEX([5]Validation!$O$20:$R$23, MATCH($R39,[5]Validation!$M$20:$M$23,0),MATCH(N39,[5]Validation!$O$18:$R$18,0)),v.IPCC.risk,2,FALSE), "")</f>
        <v>Low</v>
      </c>
      <c r="Y39" s="8" t="s">
        <v>479</v>
      </c>
      <c r="Z39" s="173" t="s">
        <v>1711</v>
      </c>
      <c r="AA39" s="8" t="s">
        <v>43</v>
      </c>
      <c r="AB39" s="134" t="s">
        <v>1712</v>
      </c>
      <c r="AC39" s="216"/>
    </row>
    <row r="40" spans="1:29" s="150" customFormat="1" ht="80.099999999999994" customHeight="1" x14ac:dyDescent="0.25">
      <c r="A40" s="94" t="s">
        <v>442</v>
      </c>
      <c r="B40" s="99" t="s">
        <v>268</v>
      </c>
      <c r="C40" s="96" t="s">
        <v>443</v>
      </c>
      <c r="D40" s="96" t="s">
        <v>444</v>
      </c>
      <c r="E40" s="96"/>
      <c r="F40" s="96" t="s">
        <v>31</v>
      </c>
      <c r="G40" s="95" t="s">
        <v>445</v>
      </c>
      <c r="H40" s="97"/>
      <c r="I40" s="97"/>
      <c r="J40" s="93" t="s">
        <v>34</v>
      </c>
      <c r="K40" s="93" t="s">
        <v>35</v>
      </c>
      <c r="L40" s="93" t="s">
        <v>36</v>
      </c>
      <c r="M40" s="93" t="s">
        <v>37</v>
      </c>
      <c r="N40" s="93" t="s">
        <v>37</v>
      </c>
      <c r="O40" s="390" t="s">
        <v>446</v>
      </c>
      <c r="P40" s="5" t="s">
        <v>36</v>
      </c>
      <c r="Q40" s="7" t="s">
        <v>34</v>
      </c>
      <c r="R40" s="8" t="str">
        <f>IFERROR(VLOOKUP(INDEX([5]Validation!$O$11:$R$14, MATCH($Q40,[5]Validation!$M$11:$M$14,0),MATCH($P40,[5]Validation!$O$9:$R$9,0)),[5]Validation!$F$10:$G$25,2,FALSE), "")</f>
        <v>High</v>
      </c>
      <c r="S40" s="134" t="s">
        <v>447</v>
      </c>
      <c r="T40" s="8" t="str">
        <f>IFERROR(VLOOKUP(INDEX([5]Validation!$O$20:$R$23, MATCH($R40,[5]Validation!$M$20:$M$23,0),MATCH(J40,[5]Validation!$O$18:$R$18,0)),v.IPCC.risk,2,FALSE), "")</f>
        <v>Low</v>
      </c>
      <c r="U40" s="8" t="str">
        <f>IFERROR(VLOOKUP(INDEX([5]Validation!$O$20:$R$23, MATCH($R40,[5]Validation!$M$20:$M$23,0),MATCH(K40,[5]Validation!$O$18:$R$18,0)),v.IPCC.risk,2,FALSE), "")</f>
        <v>Moderate</v>
      </c>
      <c r="V40" s="8" t="str">
        <f>IFERROR(VLOOKUP(INDEX([5]Validation!$O$20:$R$23, MATCH($R40,[5]Validation!$M$20:$M$23,0),MATCH(L40,[5]Validation!$O$18:$R$18,0)),v.IPCC.risk,2,FALSE), "")</f>
        <v>High</v>
      </c>
      <c r="W40" s="8" t="str">
        <f>IFERROR(VLOOKUP(INDEX([5]Validation!$O$20:$R$23, MATCH($R40,[5]Validation!$M$20:$M$23,0),MATCH(M40,[5]Validation!$O$18:$R$18,0)),v.IPCC.risk,2,FALSE), "")</f>
        <v>Extreme</v>
      </c>
      <c r="X40" s="8" t="str">
        <f>IFERROR(VLOOKUP(INDEX([5]Validation!$O$20:$R$23, MATCH($R40,[5]Validation!$M$20:$M$23,0),MATCH(N40,[5]Validation!$O$18:$R$18,0)),v.IPCC.risk,2,FALSE), "")</f>
        <v>Extreme</v>
      </c>
      <c r="Y40" s="8" t="s">
        <v>35</v>
      </c>
      <c r="Z40" s="394" t="s">
        <v>448</v>
      </c>
      <c r="AA40" s="8" t="s">
        <v>43</v>
      </c>
      <c r="AB40" s="134" t="s">
        <v>449</v>
      </c>
      <c r="AC40" s="216"/>
    </row>
    <row r="41" spans="1:29" s="150" customFormat="1" ht="80.099999999999994" customHeight="1" x14ac:dyDescent="0.25">
      <c r="A41" s="94" t="s">
        <v>2002</v>
      </c>
      <c r="B41" s="99" t="s">
        <v>183</v>
      </c>
      <c r="C41" s="96" t="s">
        <v>443</v>
      </c>
      <c r="D41" s="96" t="s">
        <v>444</v>
      </c>
      <c r="E41" s="96"/>
      <c r="F41" s="96" t="s">
        <v>31</v>
      </c>
      <c r="G41" s="95" t="s">
        <v>2003</v>
      </c>
      <c r="H41" s="97"/>
      <c r="I41" s="97"/>
      <c r="J41" s="93" t="s">
        <v>34</v>
      </c>
      <c r="K41" s="93" t="s">
        <v>34</v>
      </c>
      <c r="L41" s="93" t="s">
        <v>34</v>
      </c>
      <c r="M41" s="93" t="s">
        <v>34</v>
      </c>
      <c r="N41" s="93" t="s">
        <v>34</v>
      </c>
      <c r="O41" s="390" t="s">
        <v>1750</v>
      </c>
      <c r="P41" s="5" t="s">
        <v>34</v>
      </c>
      <c r="Q41" s="7" t="s">
        <v>34</v>
      </c>
      <c r="R41" s="8" t="str">
        <f>IFERROR(VLOOKUP(INDEX([5]Validation!$O$11:$R$14, MATCH($Q41,[5]Validation!$M$11:$M$14,0),MATCH($P41,[5]Validation!$O$9:$R$9,0)),[5]Validation!$F$10:$G$25,2,FALSE), "")</f>
        <v>Low</v>
      </c>
      <c r="S41" s="134" t="s">
        <v>1751</v>
      </c>
      <c r="T41" s="8" t="str">
        <f>IFERROR(VLOOKUP(INDEX([5]Validation!$O$20:$R$23, MATCH($R41,[5]Validation!$M$20:$M$23,0),MATCH(J41,[5]Validation!$O$18:$R$18,0)),v.IPCC.risk,2,FALSE), "")</f>
        <v>Low</v>
      </c>
      <c r="U41" s="8" t="str">
        <f>IFERROR(VLOOKUP(INDEX([5]Validation!$O$20:$R$23, MATCH($R41,[5]Validation!$M$20:$M$23,0),MATCH(K41,[5]Validation!$O$18:$R$18,0)),v.IPCC.risk,2,FALSE), "")</f>
        <v>Low</v>
      </c>
      <c r="V41" s="8" t="str">
        <f>IFERROR(VLOOKUP(INDEX([5]Validation!$O$20:$R$23, MATCH($R41,[5]Validation!$M$20:$M$23,0),MATCH(L41,[5]Validation!$O$18:$R$18,0)),v.IPCC.risk,2,FALSE), "")</f>
        <v>Low</v>
      </c>
      <c r="W41" s="8" t="str">
        <f>IFERROR(VLOOKUP(INDEX([5]Validation!$O$20:$R$23, MATCH($R41,[5]Validation!$M$20:$M$23,0),MATCH(M41,[5]Validation!$O$18:$R$18,0)),v.IPCC.risk,2,FALSE), "")</f>
        <v>Low</v>
      </c>
      <c r="X41" s="8" t="str">
        <f>IFERROR(VLOOKUP(INDEX([5]Validation!$O$20:$R$23, MATCH($R41,[5]Validation!$M$20:$M$23,0),MATCH(N41,[5]Validation!$O$18:$R$18,0)),v.IPCC.risk,2,FALSE), "")</f>
        <v>Low</v>
      </c>
      <c r="Y41" s="8" t="s">
        <v>1027</v>
      </c>
      <c r="Z41" s="394" t="s">
        <v>2004</v>
      </c>
      <c r="AA41" s="8" t="s">
        <v>65</v>
      </c>
      <c r="AB41" s="134" t="s">
        <v>2001</v>
      </c>
      <c r="AC41" s="216"/>
    </row>
    <row r="42" spans="1:29" s="150" customFormat="1" ht="80.099999999999994" customHeight="1" x14ac:dyDescent="0.25">
      <c r="A42" s="94" t="s">
        <v>1762</v>
      </c>
      <c r="B42" s="98" t="s">
        <v>150</v>
      </c>
      <c r="C42" s="96" t="s">
        <v>443</v>
      </c>
      <c r="D42" s="96" t="s">
        <v>444</v>
      </c>
      <c r="E42" s="96"/>
      <c r="F42" s="96" t="s">
        <v>31</v>
      </c>
      <c r="G42" s="95" t="s">
        <v>1763</v>
      </c>
      <c r="H42" s="97"/>
      <c r="I42" s="97"/>
      <c r="J42" s="93" t="s">
        <v>34</v>
      </c>
      <c r="K42" s="93" t="s">
        <v>34</v>
      </c>
      <c r="L42" s="93" t="s">
        <v>34</v>
      </c>
      <c r="M42" s="93" t="s">
        <v>34</v>
      </c>
      <c r="N42" s="93" t="s">
        <v>34</v>
      </c>
      <c r="O42" s="390" t="s">
        <v>1750</v>
      </c>
      <c r="P42" s="5" t="s">
        <v>34</v>
      </c>
      <c r="Q42" s="7" t="s">
        <v>34</v>
      </c>
      <c r="R42" s="8" t="str">
        <f>IFERROR(VLOOKUP(INDEX([5]Validation!$O$11:$R$14, MATCH($Q42,[5]Validation!$M$11:$M$14,0),MATCH($P42,[5]Validation!$O$9:$R$9,0)),[5]Validation!$F$10:$G$25,2,FALSE), "")</f>
        <v>Low</v>
      </c>
      <c r="S42" s="134" t="s">
        <v>1751</v>
      </c>
      <c r="T42" s="8" t="str">
        <f>IFERROR(VLOOKUP(INDEX([5]Validation!$O$20:$R$23, MATCH($R42,[5]Validation!$M$20:$M$23,0),MATCH(J42,[5]Validation!$O$18:$R$18,0)),v.IPCC.risk,2,FALSE), "")</f>
        <v>Low</v>
      </c>
      <c r="U42" s="8" t="str">
        <f>IFERROR(VLOOKUP(INDEX([5]Validation!$O$20:$R$23, MATCH($R42,[5]Validation!$M$20:$M$23,0),MATCH(K42,[5]Validation!$O$18:$R$18,0)),v.IPCC.risk,2,FALSE), "")</f>
        <v>Low</v>
      </c>
      <c r="V42" s="8" t="str">
        <f>IFERROR(VLOOKUP(INDEX([5]Validation!$O$20:$R$23, MATCH($R42,[5]Validation!$M$20:$M$23,0),MATCH(L42,[5]Validation!$O$18:$R$18,0)),v.IPCC.risk,2,FALSE), "")</f>
        <v>Low</v>
      </c>
      <c r="W42" s="8" t="str">
        <f>IFERROR(VLOOKUP(INDEX([5]Validation!$O$20:$R$23, MATCH($R42,[5]Validation!$M$20:$M$23,0),MATCH(M42,[5]Validation!$O$18:$R$18,0)),v.IPCC.risk,2,FALSE), "")</f>
        <v>Low</v>
      </c>
      <c r="X42" s="8" t="str">
        <f>IFERROR(VLOOKUP(INDEX([5]Validation!$O$20:$R$23, MATCH($R42,[5]Validation!$M$20:$M$23,0),MATCH(N42,[5]Validation!$O$18:$R$18,0)),v.IPCC.risk,2,FALSE), "")</f>
        <v>Low</v>
      </c>
      <c r="Y42" s="8" t="s">
        <v>479</v>
      </c>
      <c r="Z42" s="395" t="s">
        <v>1752</v>
      </c>
      <c r="AA42" s="8" t="s">
        <v>65</v>
      </c>
      <c r="AB42" s="134" t="s">
        <v>1764</v>
      </c>
      <c r="AC42" s="216"/>
    </row>
    <row r="43" spans="1:29" s="150" customFormat="1" ht="80.099999999999994" customHeight="1" x14ac:dyDescent="0.25">
      <c r="A43" s="94" t="s">
        <v>1759</v>
      </c>
      <c r="B43" s="98" t="s">
        <v>88</v>
      </c>
      <c r="C43" s="96" t="s">
        <v>443</v>
      </c>
      <c r="D43" s="96" t="s">
        <v>444</v>
      </c>
      <c r="E43" s="96"/>
      <c r="F43" s="96" t="s">
        <v>31</v>
      </c>
      <c r="G43" s="95" t="s">
        <v>1760</v>
      </c>
      <c r="H43" s="97"/>
      <c r="I43" s="97"/>
      <c r="J43" s="93" t="s">
        <v>34</v>
      </c>
      <c r="K43" s="93" t="s">
        <v>34</v>
      </c>
      <c r="L43" s="93" t="s">
        <v>34</v>
      </c>
      <c r="M43" s="93" t="s">
        <v>34</v>
      </c>
      <c r="N43" s="93" t="s">
        <v>34</v>
      </c>
      <c r="O43" s="132" t="s">
        <v>1750</v>
      </c>
      <c r="P43" s="5" t="s">
        <v>34</v>
      </c>
      <c r="Q43" s="7" t="s">
        <v>34</v>
      </c>
      <c r="R43" s="8" t="str">
        <f>IFERROR(VLOOKUP(INDEX([5]Validation!$O$11:$R$14, MATCH($Q43,[5]Validation!$M$11:$M$14,0),MATCH($P43,[5]Validation!$O$9:$R$9,0)),[5]Validation!$F$10:$G$25,2,FALSE), "")</f>
        <v>Low</v>
      </c>
      <c r="S43" s="134" t="s">
        <v>1751</v>
      </c>
      <c r="T43" s="8" t="str">
        <f>IFERROR(VLOOKUP(INDEX([5]Validation!$O$20:$R$23, MATCH($R43,[5]Validation!$M$20:$M$23,0),MATCH(J43,[5]Validation!$O$18:$R$18,0)),v.IPCC.risk,2,FALSE), "")</f>
        <v>Low</v>
      </c>
      <c r="U43" s="8" t="str">
        <f>IFERROR(VLOOKUP(INDEX([5]Validation!$O$20:$R$23, MATCH($R43,[5]Validation!$M$20:$M$23,0),MATCH(K43,[5]Validation!$O$18:$R$18,0)),v.IPCC.risk,2,FALSE), "")</f>
        <v>Low</v>
      </c>
      <c r="V43" s="8" t="str">
        <f>IFERROR(VLOOKUP(INDEX([5]Validation!$O$20:$R$23, MATCH($R43,[5]Validation!$M$20:$M$23,0),MATCH(L43,[5]Validation!$O$18:$R$18,0)),v.IPCC.risk,2,FALSE), "")</f>
        <v>Low</v>
      </c>
      <c r="W43" s="8" t="str">
        <f>IFERROR(VLOOKUP(INDEX([5]Validation!$O$20:$R$23, MATCH($R43,[5]Validation!$M$20:$M$23,0),MATCH(M43,[5]Validation!$O$18:$R$18,0)),v.IPCC.risk,2,FALSE), "")</f>
        <v>Low</v>
      </c>
      <c r="X43" s="8" t="str">
        <f>IFERROR(VLOOKUP(INDEX([5]Validation!$O$20:$R$23, MATCH($R43,[5]Validation!$M$20:$M$23,0),MATCH(N43,[5]Validation!$O$18:$R$18,0)),v.IPCC.risk,2,FALSE), "")</f>
        <v>Low</v>
      </c>
      <c r="Y43" s="8" t="s">
        <v>479</v>
      </c>
      <c r="Z43" s="395" t="s">
        <v>1752</v>
      </c>
      <c r="AA43" s="8" t="s">
        <v>65</v>
      </c>
      <c r="AB43" s="134" t="s">
        <v>1761</v>
      </c>
      <c r="AC43" s="216"/>
    </row>
    <row r="44" spans="1:29" s="150" customFormat="1" ht="80.099999999999994" customHeight="1" x14ac:dyDescent="0.25">
      <c r="A44" s="94" t="s">
        <v>1756</v>
      </c>
      <c r="B44" s="99" t="s">
        <v>46</v>
      </c>
      <c r="C44" s="96" t="s">
        <v>443</v>
      </c>
      <c r="D44" s="96" t="s">
        <v>444</v>
      </c>
      <c r="E44" s="96"/>
      <c r="F44" s="96" t="s">
        <v>31</v>
      </c>
      <c r="G44" s="95" t="s">
        <v>1757</v>
      </c>
      <c r="H44" s="97"/>
      <c r="I44" s="97"/>
      <c r="J44" s="93" t="s">
        <v>34</v>
      </c>
      <c r="K44" s="93" t="s">
        <v>34</v>
      </c>
      <c r="L44" s="93" t="s">
        <v>34</v>
      </c>
      <c r="M44" s="93" t="s">
        <v>34</v>
      </c>
      <c r="N44" s="93" t="s">
        <v>34</v>
      </c>
      <c r="O44" s="132" t="s">
        <v>1750</v>
      </c>
      <c r="P44" s="5" t="s">
        <v>34</v>
      </c>
      <c r="Q44" s="7" t="s">
        <v>34</v>
      </c>
      <c r="R44" s="8" t="str">
        <f>IFERROR(VLOOKUP(INDEX([5]Validation!$O$11:$R$14, MATCH($Q44,[5]Validation!$M$11:$M$14,0),MATCH($P44,[5]Validation!$O$9:$R$9,0)),[5]Validation!$F$10:$G$25,2,FALSE), "")</f>
        <v>Low</v>
      </c>
      <c r="S44" s="134" t="s">
        <v>1751</v>
      </c>
      <c r="T44" s="8" t="str">
        <f>IFERROR(VLOOKUP(INDEX([5]Validation!$O$20:$R$23, MATCH($R44,[5]Validation!$M$20:$M$23,0),MATCH(J44,[5]Validation!$O$18:$R$18,0)),v.IPCC.risk,2,FALSE), "")</f>
        <v>Low</v>
      </c>
      <c r="U44" s="8" t="str">
        <f>IFERROR(VLOOKUP(INDEX([5]Validation!$O$20:$R$23, MATCH($R44,[5]Validation!$M$20:$M$23,0),MATCH(K44,[5]Validation!$O$18:$R$18,0)),v.IPCC.risk,2,FALSE), "")</f>
        <v>Low</v>
      </c>
      <c r="V44" s="8" t="str">
        <f>IFERROR(VLOOKUP(INDEX([5]Validation!$O$20:$R$23, MATCH($R44,[5]Validation!$M$20:$M$23,0),MATCH(L44,[5]Validation!$O$18:$R$18,0)),v.IPCC.risk,2,FALSE), "")</f>
        <v>Low</v>
      </c>
      <c r="W44" s="8" t="str">
        <f>IFERROR(VLOOKUP(INDEX([5]Validation!$O$20:$R$23, MATCH($R44,[5]Validation!$M$20:$M$23,0),MATCH(M44,[5]Validation!$O$18:$R$18,0)),v.IPCC.risk,2,FALSE), "")</f>
        <v>Low</v>
      </c>
      <c r="X44" s="8" t="str">
        <f>IFERROR(VLOOKUP(INDEX([5]Validation!$O$20:$R$23, MATCH($R44,[5]Validation!$M$20:$M$23,0),MATCH(N44,[5]Validation!$O$18:$R$18,0)),v.IPCC.risk,2,FALSE), "")</f>
        <v>Low</v>
      </c>
      <c r="Y44" s="8" t="s">
        <v>479</v>
      </c>
      <c r="Z44" s="173" t="s">
        <v>1752</v>
      </c>
      <c r="AA44" s="8" t="s">
        <v>65</v>
      </c>
      <c r="AB44" s="134" t="s">
        <v>1758</v>
      </c>
      <c r="AC44" s="216"/>
    </row>
    <row r="45" spans="1:29" s="150" customFormat="1" ht="80.099999999999994" customHeight="1" x14ac:dyDescent="0.25">
      <c r="A45" s="94" t="s">
        <v>1754</v>
      </c>
      <c r="B45" s="99" t="s">
        <v>57</v>
      </c>
      <c r="C45" s="96" t="s">
        <v>443</v>
      </c>
      <c r="D45" s="96" t="s">
        <v>444</v>
      </c>
      <c r="E45" s="96"/>
      <c r="F45" s="96" t="s">
        <v>31</v>
      </c>
      <c r="G45" s="95" t="s">
        <v>1755</v>
      </c>
      <c r="H45" s="97"/>
      <c r="I45" s="97"/>
      <c r="J45" s="93" t="s">
        <v>34</v>
      </c>
      <c r="K45" s="93" t="s">
        <v>34</v>
      </c>
      <c r="L45" s="93" t="s">
        <v>34</v>
      </c>
      <c r="M45" s="93" t="s">
        <v>34</v>
      </c>
      <c r="N45" s="93" t="s">
        <v>34</v>
      </c>
      <c r="O45" s="390" t="s">
        <v>1750</v>
      </c>
      <c r="P45" s="5" t="s">
        <v>34</v>
      </c>
      <c r="Q45" s="7" t="s">
        <v>34</v>
      </c>
      <c r="R45" s="8" t="str">
        <f>IFERROR(VLOOKUP(INDEX([5]Validation!$O$11:$R$14, MATCH($Q45,[5]Validation!$M$11:$M$14,0),MATCH($P45,[5]Validation!$O$9:$R$9,0)),[5]Validation!$F$10:$G$25,2,FALSE), "")</f>
        <v>Low</v>
      </c>
      <c r="S45" s="134" t="s">
        <v>1751</v>
      </c>
      <c r="T45" s="8" t="str">
        <f>IFERROR(VLOOKUP(INDEX([5]Validation!$O$20:$R$23, MATCH($R45,[5]Validation!$M$20:$M$23,0),MATCH(J45,[5]Validation!$O$18:$R$18,0)),v.IPCC.risk,2,FALSE), "")</f>
        <v>Low</v>
      </c>
      <c r="U45" s="8" t="str">
        <f>IFERROR(VLOOKUP(INDEX([5]Validation!$O$20:$R$23, MATCH($R45,[5]Validation!$M$20:$M$23,0),MATCH(K45,[5]Validation!$O$18:$R$18,0)),v.IPCC.risk,2,FALSE), "")</f>
        <v>Low</v>
      </c>
      <c r="V45" s="8" t="str">
        <f>IFERROR(VLOOKUP(INDEX([5]Validation!$O$20:$R$23, MATCH($R45,[5]Validation!$M$20:$M$23,0),MATCH(L45,[5]Validation!$O$18:$R$18,0)),v.IPCC.risk,2,FALSE), "")</f>
        <v>Low</v>
      </c>
      <c r="W45" s="8" t="str">
        <f>IFERROR(VLOOKUP(INDEX([5]Validation!$O$20:$R$23, MATCH($R45,[5]Validation!$M$20:$M$23,0),MATCH(M45,[5]Validation!$O$18:$R$18,0)),v.IPCC.risk,2,FALSE), "")</f>
        <v>Low</v>
      </c>
      <c r="X45" s="8" t="str">
        <f>IFERROR(VLOOKUP(INDEX([5]Validation!$O$20:$R$23, MATCH($R45,[5]Validation!$M$20:$M$23,0),MATCH(N45,[5]Validation!$O$18:$R$18,0)),v.IPCC.risk,2,FALSE), "")</f>
        <v>Low</v>
      </c>
      <c r="Y45" s="8" t="s">
        <v>479</v>
      </c>
      <c r="Z45" s="395" t="s">
        <v>1752</v>
      </c>
      <c r="AA45" s="8" t="s">
        <v>65</v>
      </c>
      <c r="AB45" s="134" t="s">
        <v>1753</v>
      </c>
      <c r="AC45" s="216"/>
    </row>
    <row r="46" spans="1:29" s="150" customFormat="1" ht="80.099999999999994" customHeight="1" x14ac:dyDescent="0.25">
      <c r="A46" s="94" t="s">
        <v>1748</v>
      </c>
      <c r="B46" s="99" t="s">
        <v>68</v>
      </c>
      <c r="C46" s="96" t="s">
        <v>443</v>
      </c>
      <c r="D46" s="96" t="s">
        <v>444</v>
      </c>
      <c r="E46" s="96"/>
      <c r="F46" s="96" t="s">
        <v>31</v>
      </c>
      <c r="G46" s="95" t="s">
        <v>1749</v>
      </c>
      <c r="H46" s="97"/>
      <c r="I46" s="97"/>
      <c r="J46" s="93" t="s">
        <v>34</v>
      </c>
      <c r="K46" s="93" t="s">
        <v>34</v>
      </c>
      <c r="L46" s="93" t="s">
        <v>34</v>
      </c>
      <c r="M46" s="93" t="s">
        <v>34</v>
      </c>
      <c r="N46" s="93" t="s">
        <v>34</v>
      </c>
      <c r="O46" s="390" t="s">
        <v>1750</v>
      </c>
      <c r="P46" s="5" t="s">
        <v>34</v>
      </c>
      <c r="Q46" s="7" t="s">
        <v>34</v>
      </c>
      <c r="R46" s="8" t="str">
        <f>IFERROR(VLOOKUP(INDEX([5]Validation!$O$11:$R$14, MATCH($Q46,[5]Validation!$M$11:$M$14,0),MATCH($P46,[5]Validation!$O$9:$R$9,0)),[5]Validation!$F$10:$G$25,2,FALSE), "")</f>
        <v>Low</v>
      </c>
      <c r="S46" s="134" t="s">
        <v>1751</v>
      </c>
      <c r="T46" s="8" t="str">
        <f>IFERROR(VLOOKUP(INDEX([5]Validation!$O$20:$R$23, MATCH($R46,[5]Validation!$M$20:$M$23,0),MATCH(J46,[5]Validation!$O$18:$R$18,0)),v.IPCC.risk,2,FALSE), "")</f>
        <v>Low</v>
      </c>
      <c r="U46" s="8" t="str">
        <f>IFERROR(VLOOKUP(INDEX([5]Validation!$O$20:$R$23, MATCH($R46,[5]Validation!$M$20:$M$23,0),MATCH(K46,[5]Validation!$O$18:$R$18,0)),v.IPCC.risk,2,FALSE), "")</f>
        <v>Low</v>
      </c>
      <c r="V46" s="8" t="str">
        <f>IFERROR(VLOOKUP(INDEX([5]Validation!$O$20:$R$23, MATCH($R46,[5]Validation!$M$20:$M$23,0),MATCH(L46,[5]Validation!$O$18:$R$18,0)),v.IPCC.risk,2,FALSE), "")</f>
        <v>Low</v>
      </c>
      <c r="W46" s="8" t="str">
        <f>IFERROR(VLOOKUP(INDEX([5]Validation!$O$20:$R$23, MATCH($R46,[5]Validation!$M$20:$M$23,0),MATCH(M46,[5]Validation!$O$18:$R$18,0)),v.IPCC.risk,2,FALSE), "")</f>
        <v>Low</v>
      </c>
      <c r="X46" s="8" t="str">
        <f>IFERROR(VLOOKUP(INDEX([5]Validation!$O$20:$R$23, MATCH($R46,[5]Validation!$M$20:$M$23,0),MATCH(N46,[5]Validation!$O$18:$R$18,0)),v.IPCC.risk,2,FALSE), "")</f>
        <v>Low</v>
      </c>
      <c r="Y46" s="8" t="s">
        <v>479</v>
      </c>
      <c r="Z46" s="395" t="s">
        <v>1752</v>
      </c>
      <c r="AA46" s="8" t="s">
        <v>65</v>
      </c>
      <c r="AB46" s="134" t="s">
        <v>1753</v>
      </c>
      <c r="AC46" s="216"/>
    </row>
    <row r="47" spans="1:29" s="150" customFormat="1" ht="80.099999999999994" customHeight="1" x14ac:dyDescent="0.25">
      <c r="A47" s="94" t="s">
        <v>1788</v>
      </c>
      <c r="B47" s="98" t="s">
        <v>106</v>
      </c>
      <c r="C47" s="96" t="s">
        <v>443</v>
      </c>
      <c r="D47" s="96" t="s">
        <v>444</v>
      </c>
      <c r="E47" s="96"/>
      <c r="F47" s="96" t="s">
        <v>31</v>
      </c>
      <c r="G47" s="95" t="s">
        <v>1789</v>
      </c>
      <c r="H47" s="97"/>
      <c r="I47" s="97"/>
      <c r="J47" s="93" t="s">
        <v>34</v>
      </c>
      <c r="K47" s="93" t="s">
        <v>34</v>
      </c>
      <c r="L47" s="93" t="s">
        <v>34</v>
      </c>
      <c r="M47" s="93" t="s">
        <v>34</v>
      </c>
      <c r="N47" s="93" t="s">
        <v>34</v>
      </c>
      <c r="O47" s="390" t="s">
        <v>1750</v>
      </c>
      <c r="P47" s="5" t="s">
        <v>34</v>
      </c>
      <c r="Q47" s="7" t="s">
        <v>34</v>
      </c>
      <c r="R47" s="8" t="str">
        <f>IFERROR(VLOOKUP(INDEX([5]Validation!$O$11:$R$14, MATCH($Q47,[5]Validation!$M$11:$M$14,0),MATCH($P47,[5]Validation!$O$9:$R$9,0)),[5]Validation!$F$10:$G$25,2,FALSE), "")</f>
        <v>Low</v>
      </c>
      <c r="S47" s="134" t="s">
        <v>1790</v>
      </c>
      <c r="T47" s="8" t="str">
        <f>IFERROR(VLOOKUP(INDEX([5]Validation!$O$20:$R$23, MATCH($R47,[5]Validation!$M$20:$M$23,0),MATCH(J47,[5]Validation!$O$18:$R$18,0)),v.IPCC.risk,2,FALSE), "")</f>
        <v>Low</v>
      </c>
      <c r="U47" s="8" t="str">
        <f>IFERROR(VLOOKUP(INDEX([5]Validation!$O$20:$R$23, MATCH($R47,[5]Validation!$M$20:$M$23,0),MATCH(K47,[5]Validation!$O$18:$R$18,0)),v.IPCC.risk,2,FALSE), "")</f>
        <v>Low</v>
      </c>
      <c r="V47" s="8" t="str">
        <f>IFERROR(VLOOKUP(INDEX([5]Validation!$O$20:$R$23, MATCH($R47,[5]Validation!$M$20:$M$23,0),MATCH(L47,[5]Validation!$O$18:$R$18,0)),v.IPCC.risk,2,FALSE), "")</f>
        <v>Low</v>
      </c>
      <c r="W47" s="8" t="str">
        <f>IFERROR(VLOOKUP(INDEX([5]Validation!$O$20:$R$23, MATCH($R47,[5]Validation!$M$20:$M$23,0),MATCH(M47,[5]Validation!$O$18:$R$18,0)),v.IPCC.risk,2,FALSE), "")</f>
        <v>Low</v>
      </c>
      <c r="X47" s="8" t="str">
        <f>IFERROR(VLOOKUP(INDEX([5]Validation!$O$20:$R$23, MATCH($R47,[5]Validation!$M$20:$M$23,0),MATCH(N47,[5]Validation!$O$18:$R$18,0)),v.IPCC.risk,2,FALSE), "")</f>
        <v>Low</v>
      </c>
      <c r="Y47" s="8" t="s">
        <v>479</v>
      </c>
      <c r="Z47" s="394" t="s">
        <v>1791</v>
      </c>
      <c r="AA47" s="8" t="s">
        <v>65</v>
      </c>
      <c r="AB47" s="134" t="s">
        <v>1792</v>
      </c>
      <c r="AC47" s="216"/>
    </row>
    <row r="48" spans="1:29" s="150" customFormat="1" ht="80.099999999999994" customHeight="1" x14ac:dyDescent="0.25">
      <c r="A48" s="94" t="s">
        <v>1692</v>
      </c>
      <c r="B48" s="98" t="s">
        <v>647</v>
      </c>
      <c r="C48" s="96" t="s">
        <v>710</v>
      </c>
      <c r="D48" s="96" t="s">
        <v>444</v>
      </c>
      <c r="E48" s="96"/>
      <c r="F48" s="96" t="s">
        <v>31</v>
      </c>
      <c r="G48" s="95" t="s">
        <v>1693</v>
      </c>
      <c r="H48" s="97" t="s">
        <v>1694</v>
      </c>
      <c r="I48" s="97" t="s">
        <v>1695</v>
      </c>
      <c r="J48" s="93" t="s">
        <v>34</v>
      </c>
      <c r="K48" s="93" t="s">
        <v>35</v>
      </c>
      <c r="L48" s="93" t="s">
        <v>35</v>
      </c>
      <c r="M48" s="93" t="s">
        <v>35</v>
      </c>
      <c r="N48" s="93" t="s">
        <v>35</v>
      </c>
      <c r="O48" s="390" t="s">
        <v>1696</v>
      </c>
      <c r="P48" s="5" t="s">
        <v>34</v>
      </c>
      <c r="Q48" s="7" t="s">
        <v>122</v>
      </c>
      <c r="R48" s="8" t="str">
        <f>IFERROR(VLOOKUP(INDEX(Validation!$O$11:$R$14, MATCH($Q48,Validation!$M$11:$M$14,0),MATCH($P48,Validation!$O$9:$R$9,0)),Validation!$F$10:$G$25,2,FALSE), "")</f>
        <v>Low</v>
      </c>
      <c r="S48" s="134" t="s">
        <v>1697</v>
      </c>
      <c r="T48" s="8" t="str">
        <f>IFERROR(VLOOKUP(INDEX(Validation!$O$20:$R$23, MATCH($R48, Validation!$M$20:$M$23,0),MATCH($J48, Validation!$O$18:$R$18,0)),v.IPCC.risk,2,FALSE), "")</f>
        <v>Low</v>
      </c>
      <c r="U48" s="8" t="str">
        <f>IFERROR(VLOOKUP(INDEX([5]Validation!$O$20:$R$23, MATCH($R48,[5]Validation!$M$20:$M$23,0),MATCH(K48,[5]Validation!$O$18:$R$18,0)),v.IPCC.risk,2,FALSE), "")</f>
        <v>Low</v>
      </c>
      <c r="V48" s="8" t="str">
        <f>IFERROR(VLOOKUP(INDEX([5]Validation!$O$20:$R$23, MATCH($R48,[5]Validation!$M$20:$M$23,0),MATCH(L48,[5]Validation!$O$18:$R$18,0)),v.IPCC.risk,2,FALSE), "")</f>
        <v>Low</v>
      </c>
      <c r="W48" s="8" t="str">
        <f>IFERROR(VLOOKUP(INDEX([5]Validation!$O$20:$R$23, MATCH($R48,[5]Validation!$M$20:$M$23,0),MATCH(M48,[5]Validation!$O$18:$R$18,0)),v.IPCC.risk,2,FALSE), "")</f>
        <v>Low</v>
      </c>
      <c r="X48" s="8" t="str">
        <f>IFERROR(VLOOKUP(INDEX([5]Validation!$O$20:$R$23, MATCH($R48,[5]Validation!$M$20:$M$23,0),MATCH(N48,[5]Validation!$O$18:$R$18,0)),v.IPCC.risk,2,FALSE), "")</f>
        <v>Low</v>
      </c>
      <c r="Y48" s="8" t="s">
        <v>479</v>
      </c>
      <c r="Z48" s="395" t="s">
        <v>1698</v>
      </c>
      <c r="AA48" s="8" t="s">
        <v>65</v>
      </c>
      <c r="AB48" s="134" t="s">
        <v>1699</v>
      </c>
      <c r="AC48" s="216"/>
    </row>
    <row r="49" spans="1:29" s="150" customFormat="1" ht="80.099999999999994" customHeight="1" x14ac:dyDescent="0.25">
      <c r="A49" s="94" t="s">
        <v>1772</v>
      </c>
      <c r="B49" s="98" t="s">
        <v>647</v>
      </c>
      <c r="C49" s="96" t="s">
        <v>443</v>
      </c>
      <c r="D49" s="96" t="s">
        <v>444</v>
      </c>
      <c r="E49" s="96"/>
      <c r="F49" s="96" t="s">
        <v>31</v>
      </c>
      <c r="G49" s="95" t="s">
        <v>1773</v>
      </c>
      <c r="H49" s="97"/>
      <c r="I49" s="97"/>
      <c r="J49" s="93" t="s">
        <v>34</v>
      </c>
      <c r="K49" s="93" t="s">
        <v>34</v>
      </c>
      <c r="L49" s="93" t="s">
        <v>34</v>
      </c>
      <c r="M49" s="93" t="s">
        <v>34</v>
      </c>
      <c r="N49" s="93" t="s">
        <v>34</v>
      </c>
      <c r="O49" s="132" t="s">
        <v>1750</v>
      </c>
      <c r="P49" s="5" t="s">
        <v>34</v>
      </c>
      <c r="Q49" s="7" t="s">
        <v>34</v>
      </c>
      <c r="R49" s="8" t="str">
        <f>IFERROR(VLOOKUP(INDEX([5]Validation!$O$11:$R$14, MATCH($Q49,[5]Validation!$M$11:$M$14,0),MATCH($P49,[5]Validation!$O$9:$R$9,0)),[5]Validation!$F$10:$G$25,2,FALSE), "")</f>
        <v>Low</v>
      </c>
      <c r="S49" s="134" t="s">
        <v>1774</v>
      </c>
      <c r="T49" s="8" t="str">
        <f>IFERROR(VLOOKUP(INDEX([5]Validation!$O$20:$R$23, MATCH($R49,[5]Validation!$M$20:$M$23,0),MATCH(J49,[5]Validation!$O$18:$R$18,0)),v.IPCC.risk,2,FALSE), "")</f>
        <v>Low</v>
      </c>
      <c r="U49" s="8" t="str">
        <f>IFERROR(VLOOKUP(INDEX([5]Validation!$O$20:$R$23, MATCH($R49,[5]Validation!$M$20:$M$23,0),MATCH(K49,[5]Validation!$O$18:$R$18,0)),v.IPCC.risk,2,FALSE), "")</f>
        <v>Low</v>
      </c>
      <c r="V49" s="8" t="str">
        <f>IFERROR(VLOOKUP(INDEX([5]Validation!$O$20:$R$23, MATCH($R49,[5]Validation!$M$20:$M$23,0),MATCH(L49,[5]Validation!$O$18:$R$18,0)),v.IPCC.risk,2,FALSE), "")</f>
        <v>Low</v>
      </c>
      <c r="W49" s="8" t="str">
        <f>IFERROR(VLOOKUP(INDEX([5]Validation!$O$20:$R$23, MATCH($R49,[5]Validation!$M$20:$M$23,0),MATCH(M49,[5]Validation!$O$18:$R$18,0)),v.IPCC.risk,2,FALSE), "")</f>
        <v>Low</v>
      </c>
      <c r="X49" s="8" t="str">
        <f>IFERROR(VLOOKUP(INDEX([5]Validation!$O$20:$R$23, MATCH($R49,[5]Validation!$M$20:$M$23,0),MATCH(N49,[5]Validation!$O$18:$R$18,0)),v.IPCC.risk,2,FALSE), "")</f>
        <v>Low</v>
      </c>
      <c r="Y49" s="8" t="s">
        <v>479</v>
      </c>
      <c r="Z49" s="395" t="s">
        <v>945</v>
      </c>
      <c r="AA49" s="8" t="s">
        <v>65</v>
      </c>
      <c r="AB49" s="134" t="s">
        <v>1771</v>
      </c>
      <c r="AC49" s="216"/>
    </row>
    <row r="50" spans="1:29" s="150" customFormat="1" ht="80.099999999999994" customHeight="1" x14ac:dyDescent="0.25">
      <c r="A50" s="94" t="s">
        <v>1769</v>
      </c>
      <c r="B50" s="98" t="s">
        <v>340</v>
      </c>
      <c r="C50" s="96" t="s">
        <v>443</v>
      </c>
      <c r="D50" s="96" t="s">
        <v>444</v>
      </c>
      <c r="E50" s="96"/>
      <c r="F50" s="96" t="s">
        <v>31</v>
      </c>
      <c r="G50" s="95"/>
      <c r="H50" s="97"/>
      <c r="I50" s="97"/>
      <c r="J50" s="93" t="s">
        <v>34</v>
      </c>
      <c r="K50" s="93" t="s">
        <v>34</v>
      </c>
      <c r="L50" s="93" t="s">
        <v>34</v>
      </c>
      <c r="M50" s="93" t="s">
        <v>34</v>
      </c>
      <c r="N50" s="93" t="s">
        <v>34</v>
      </c>
      <c r="O50" s="132" t="s">
        <v>1750</v>
      </c>
      <c r="P50" s="5" t="s">
        <v>34</v>
      </c>
      <c r="Q50" s="7" t="s">
        <v>34</v>
      </c>
      <c r="R50" s="8" t="str">
        <f>IFERROR(VLOOKUP(INDEX([5]Validation!$O$11:$R$14, MATCH($Q50,[5]Validation!$M$11:$M$14,0),MATCH($P50,[5]Validation!$O$9:$R$9,0)),[5]Validation!$F$10:$G$25,2,FALSE), "")</f>
        <v>Low</v>
      </c>
      <c r="S50" s="134" t="s">
        <v>1770</v>
      </c>
      <c r="T50" s="8" t="str">
        <f>IFERROR(VLOOKUP(INDEX([5]Validation!$O$20:$R$23, MATCH($R50,[5]Validation!$M$20:$M$23,0),MATCH(J50,[5]Validation!$O$18:$R$18,0)),v.IPCC.risk,2,FALSE), "")</f>
        <v>Low</v>
      </c>
      <c r="U50" s="8" t="str">
        <f>IFERROR(VLOOKUP(INDEX([5]Validation!$O$20:$R$23, MATCH($R50,[5]Validation!$M$20:$M$23,0),MATCH(K50,[5]Validation!$O$18:$R$18,0)),v.IPCC.risk,2,FALSE), "")</f>
        <v>Low</v>
      </c>
      <c r="V50" s="8" t="str">
        <f>IFERROR(VLOOKUP(INDEX([5]Validation!$O$20:$R$23, MATCH($R50,[5]Validation!$M$20:$M$23,0),MATCH(L50,[5]Validation!$O$18:$R$18,0)),v.IPCC.risk,2,FALSE), "")</f>
        <v>Low</v>
      </c>
      <c r="W50" s="8" t="str">
        <f>IFERROR(VLOOKUP(INDEX([5]Validation!$O$20:$R$23, MATCH($R50,[5]Validation!$M$20:$M$23,0),MATCH(M50,[5]Validation!$O$18:$R$18,0)),v.IPCC.risk,2,FALSE), "")</f>
        <v>Low</v>
      </c>
      <c r="X50" s="8" t="str">
        <f>IFERROR(VLOOKUP(INDEX([5]Validation!$O$20:$R$23, MATCH($R50,[5]Validation!$M$20:$M$23,0),MATCH(N50,[5]Validation!$O$18:$R$18,0)),v.IPCC.risk,2,FALSE), "")</f>
        <v>Low</v>
      </c>
      <c r="Y50" s="8" t="s">
        <v>479</v>
      </c>
      <c r="Z50" s="173" t="s">
        <v>945</v>
      </c>
      <c r="AA50" s="8" t="s">
        <v>65</v>
      </c>
      <c r="AB50" s="134" t="s">
        <v>1771</v>
      </c>
      <c r="AC50" s="216"/>
    </row>
    <row r="51" spans="1:29" s="150" customFormat="1" ht="80.099999999999994" customHeight="1" x14ac:dyDescent="0.25">
      <c r="A51" s="94" t="s">
        <v>1765</v>
      </c>
      <c r="B51" s="95" t="s">
        <v>350</v>
      </c>
      <c r="C51" s="96" t="s">
        <v>443</v>
      </c>
      <c r="D51" s="96" t="s">
        <v>444</v>
      </c>
      <c r="E51" s="96"/>
      <c r="F51" s="96" t="s">
        <v>31</v>
      </c>
      <c r="G51" s="95" t="s">
        <v>1766</v>
      </c>
      <c r="H51" s="97"/>
      <c r="I51" s="97"/>
      <c r="J51" s="93" t="s">
        <v>34</v>
      </c>
      <c r="K51" s="93" t="s">
        <v>34</v>
      </c>
      <c r="L51" s="93" t="s">
        <v>34</v>
      </c>
      <c r="M51" s="93" t="s">
        <v>34</v>
      </c>
      <c r="N51" s="93" t="s">
        <v>34</v>
      </c>
      <c r="O51" s="132" t="s">
        <v>1363</v>
      </c>
      <c r="P51" s="5" t="s">
        <v>34</v>
      </c>
      <c r="Q51" s="7" t="s">
        <v>34</v>
      </c>
      <c r="R51" s="8" t="str">
        <f>IFERROR(VLOOKUP(INDEX([5]Validation!$O$11:$R$14, MATCH($Q51,[5]Validation!$M$11:$M$14,0),MATCH($P51,[5]Validation!$O$9:$R$9,0)),[5]Validation!$F$10:$G$25,2,FALSE), "")</f>
        <v>Low</v>
      </c>
      <c r="S51" s="134" t="s">
        <v>1767</v>
      </c>
      <c r="T51" s="8" t="str">
        <f>IFERROR(VLOOKUP(INDEX([5]Validation!$O$20:$R$23, MATCH($R51,[5]Validation!$M$20:$M$23,0),MATCH(J51,[5]Validation!$O$18:$R$18,0)),v.IPCC.risk,2,FALSE), "")</f>
        <v>Low</v>
      </c>
      <c r="U51" s="8" t="str">
        <f>IFERROR(VLOOKUP(INDEX([5]Validation!$O$20:$R$23, MATCH($R51,[5]Validation!$M$20:$M$23,0),MATCH(K51,[5]Validation!$O$18:$R$18,0)),v.IPCC.risk,2,FALSE), "")</f>
        <v>Low</v>
      </c>
      <c r="V51" s="8" t="str">
        <f>IFERROR(VLOOKUP(INDEX([5]Validation!$O$20:$R$23, MATCH($R51,[5]Validation!$M$20:$M$23,0),MATCH(L51,[5]Validation!$O$18:$R$18,0)),v.IPCC.risk,2,FALSE), "")</f>
        <v>Low</v>
      </c>
      <c r="W51" s="8" t="str">
        <f>IFERROR(VLOOKUP(INDEX([5]Validation!$O$20:$R$23, MATCH($R51,[5]Validation!$M$20:$M$23,0),MATCH(M51,[5]Validation!$O$18:$R$18,0)),v.IPCC.risk,2,FALSE), "")</f>
        <v>Low</v>
      </c>
      <c r="X51" s="8" t="str">
        <f>IFERROR(VLOOKUP(INDEX([5]Validation!$O$20:$R$23, MATCH($R51,[5]Validation!$M$20:$M$23,0),MATCH(N51,[5]Validation!$O$18:$R$18,0)),v.IPCC.risk,2,FALSE), "")</f>
        <v>Low</v>
      </c>
      <c r="Y51" s="8" t="s">
        <v>479</v>
      </c>
      <c r="Z51" s="134" t="s">
        <v>945</v>
      </c>
      <c r="AA51" s="8" t="s">
        <v>65</v>
      </c>
      <c r="AB51" s="134" t="s">
        <v>1768</v>
      </c>
      <c r="AC51" s="216"/>
    </row>
    <row r="52" spans="1:29" s="150" customFormat="1" ht="80.099999999999994" customHeight="1" x14ac:dyDescent="0.25">
      <c r="A52" s="94" t="s">
        <v>1995</v>
      </c>
      <c r="B52" s="95" t="s">
        <v>27</v>
      </c>
      <c r="C52" s="96" t="s">
        <v>443</v>
      </c>
      <c r="D52" s="96" t="s">
        <v>444</v>
      </c>
      <c r="E52" s="96"/>
      <c r="F52" s="96" t="s">
        <v>49</v>
      </c>
      <c r="G52" s="95" t="s">
        <v>1996</v>
      </c>
      <c r="H52" s="97" t="s">
        <v>1997</v>
      </c>
      <c r="I52" s="97"/>
      <c r="J52" s="93" t="s">
        <v>34</v>
      </c>
      <c r="K52" s="93" t="s">
        <v>34</v>
      </c>
      <c r="L52" s="93" t="s">
        <v>34</v>
      </c>
      <c r="M52" s="93" t="s">
        <v>34</v>
      </c>
      <c r="N52" s="93" t="s">
        <v>34</v>
      </c>
      <c r="O52" s="132" t="s">
        <v>1998</v>
      </c>
      <c r="P52" s="5" t="s">
        <v>34</v>
      </c>
      <c r="Q52" s="7" t="s">
        <v>34</v>
      </c>
      <c r="R52" s="8" t="str">
        <f>IFERROR(VLOOKUP(INDEX([5]Validation!$O$11:$R$14, MATCH($Q52,[5]Validation!$M$11:$M$14,0),MATCH($P52,[5]Validation!$O$9:$R$9,0)),[5]Validation!$F$10:$G$25,2,FALSE), "")</f>
        <v>Low</v>
      </c>
      <c r="S52" s="134" t="s">
        <v>1999</v>
      </c>
      <c r="T52" s="8" t="str">
        <f>IFERROR(VLOOKUP(INDEX([5]Validation!$O$20:$R$23, MATCH($R52,[5]Validation!$M$20:$M$23,0),MATCH(J52,[5]Validation!$O$18:$R$18,0)),v.IPCC.risk,2,FALSE), "")</f>
        <v>Low</v>
      </c>
      <c r="U52" s="8" t="str">
        <f>IFERROR(VLOOKUP(INDEX([5]Validation!$O$20:$R$23, MATCH($R52,[5]Validation!$M$20:$M$23,0),MATCH(K52,[5]Validation!$O$18:$R$18,0)),v.IPCC.risk,2,FALSE), "")</f>
        <v>Low</v>
      </c>
      <c r="V52" s="8" t="str">
        <f>IFERROR(VLOOKUP(INDEX([5]Validation!$O$20:$R$23, MATCH($R52,[5]Validation!$M$20:$M$23,0),MATCH(L52,[5]Validation!$O$18:$R$18,0)),v.IPCC.risk,2,FALSE), "")</f>
        <v>Low</v>
      </c>
      <c r="W52" s="8" t="str">
        <f>IFERROR(VLOOKUP(INDEX([5]Validation!$O$20:$R$23, MATCH($R52,[5]Validation!$M$20:$M$23,0),MATCH(M52,[5]Validation!$O$18:$R$18,0)),v.IPCC.risk,2,FALSE), "")</f>
        <v>Low</v>
      </c>
      <c r="X52" s="8" t="str">
        <f>IFERROR(VLOOKUP(INDEX([5]Validation!$O$20:$R$23, MATCH($R52,[5]Validation!$M$20:$M$23,0),MATCH(N52,[5]Validation!$O$18:$R$18,0)),v.IPCC.risk,2,FALSE), "")</f>
        <v>Low</v>
      </c>
      <c r="Y52" s="8" t="s">
        <v>1027</v>
      </c>
      <c r="Z52" s="173" t="s">
        <v>2000</v>
      </c>
      <c r="AA52" s="8" t="s">
        <v>65</v>
      </c>
      <c r="AB52" s="134" t="s">
        <v>2001</v>
      </c>
      <c r="AC52" s="216"/>
    </row>
    <row r="53" spans="1:29" s="150" customFormat="1" ht="80.099999999999994" customHeight="1" x14ac:dyDescent="0.25">
      <c r="A53" s="94" t="s">
        <v>1720</v>
      </c>
      <c r="B53" s="98" t="s">
        <v>150</v>
      </c>
      <c r="C53" s="96" t="s">
        <v>901</v>
      </c>
      <c r="D53" s="96" t="s">
        <v>444</v>
      </c>
      <c r="E53" s="96"/>
      <c r="F53" s="96" t="s">
        <v>31</v>
      </c>
      <c r="G53" s="95" t="s">
        <v>1721</v>
      </c>
      <c r="H53" s="97"/>
      <c r="I53" s="97"/>
      <c r="J53" s="93" t="s">
        <v>34</v>
      </c>
      <c r="K53" s="93" t="s">
        <v>34</v>
      </c>
      <c r="L53" s="93" t="s">
        <v>34</v>
      </c>
      <c r="M53" s="93" t="s">
        <v>34</v>
      </c>
      <c r="N53" s="93" t="s">
        <v>34</v>
      </c>
      <c r="O53" s="132" t="s">
        <v>1363</v>
      </c>
      <c r="P53" s="5" t="s">
        <v>35</v>
      </c>
      <c r="Q53" s="7" t="s">
        <v>34</v>
      </c>
      <c r="R53" s="8" t="str">
        <f>IFERROR(VLOOKUP(INDEX([5]Validation!$O$11:$R$14, MATCH($Q53,[5]Validation!$M$11:$M$14,0),MATCH($P53,[5]Validation!$O$9:$R$9,0)),[5]Validation!$F$10:$G$25,2,FALSE), "")</f>
        <v>Moderate</v>
      </c>
      <c r="S53" s="134" t="s">
        <v>1722</v>
      </c>
      <c r="T53" s="8" t="str">
        <f>IFERROR(VLOOKUP(INDEX([5]Validation!$O$20:$R$23, MATCH($R53,[5]Validation!$M$20:$M$23,0),MATCH(J53,[5]Validation!$O$18:$R$18,0)),v.IPCC.risk,2,FALSE), "")</f>
        <v>Low</v>
      </c>
      <c r="U53" s="8" t="str">
        <f>IFERROR(VLOOKUP(INDEX([5]Validation!$O$20:$R$23, MATCH($R53,[5]Validation!$M$20:$M$23,0),MATCH(K53,[5]Validation!$O$18:$R$18,0)),v.IPCC.risk,2,FALSE), "")</f>
        <v>Low</v>
      </c>
      <c r="V53" s="8" t="str">
        <f>IFERROR(VLOOKUP(INDEX([5]Validation!$O$20:$R$23, MATCH($R53,[5]Validation!$M$20:$M$23,0),MATCH(L53,[5]Validation!$O$18:$R$18,0)),v.IPCC.risk,2,FALSE), "")</f>
        <v>Low</v>
      </c>
      <c r="W53" s="8" t="str">
        <f>IFERROR(VLOOKUP(INDEX([5]Validation!$O$20:$R$23, MATCH($R53,[5]Validation!$M$20:$M$23,0),MATCH(M53,[5]Validation!$O$18:$R$18,0)),v.IPCC.risk,2,FALSE), "")</f>
        <v>Low</v>
      </c>
      <c r="X53" s="8" t="str">
        <f>IFERROR(VLOOKUP(INDEX([5]Validation!$O$20:$R$23, MATCH($R53,[5]Validation!$M$20:$M$23,0),MATCH(N53,[5]Validation!$O$18:$R$18,0)),v.IPCC.risk,2,FALSE), "")</f>
        <v>Low</v>
      </c>
      <c r="Y53" s="8" t="s">
        <v>479</v>
      </c>
      <c r="Z53" s="173" t="s">
        <v>1374</v>
      </c>
      <c r="AA53" s="8" t="s">
        <v>65</v>
      </c>
      <c r="AB53" s="134" t="s">
        <v>1723</v>
      </c>
      <c r="AC53" s="216"/>
    </row>
    <row r="54" spans="1:29" s="150" customFormat="1" ht="80.099999999999994" customHeight="1" x14ac:dyDescent="0.25">
      <c r="A54" s="94" t="s">
        <v>709</v>
      </c>
      <c r="B54" s="98" t="s">
        <v>340</v>
      </c>
      <c r="C54" s="96" t="s">
        <v>710</v>
      </c>
      <c r="D54" s="96" t="s">
        <v>444</v>
      </c>
      <c r="E54" s="96"/>
      <c r="F54" s="96" t="s">
        <v>31</v>
      </c>
      <c r="G54" s="95" t="s">
        <v>711</v>
      </c>
      <c r="H54" s="97" t="s">
        <v>712</v>
      </c>
      <c r="I54" s="97"/>
      <c r="J54" s="93" t="s">
        <v>35</v>
      </c>
      <c r="K54" s="93" t="s">
        <v>35</v>
      </c>
      <c r="L54" s="93" t="s">
        <v>36</v>
      </c>
      <c r="M54" s="93" t="s">
        <v>36</v>
      </c>
      <c r="N54" s="93" t="s">
        <v>36</v>
      </c>
      <c r="O54" s="132" t="s">
        <v>713</v>
      </c>
      <c r="P54" s="5" t="s">
        <v>35</v>
      </c>
      <c r="Q54" s="7" t="s">
        <v>122</v>
      </c>
      <c r="R54" s="8" t="str">
        <f>IFERROR(VLOOKUP(INDEX(Validation!$O$11:$R$14, MATCH($Q54,Validation!$M$11:$M$14,0),MATCH($P54,Validation!$O$9:$R$9,0)),Validation!$F$10:$G$25,2,FALSE), "")</f>
        <v>Moderate</v>
      </c>
      <c r="S54" s="134" t="s">
        <v>714</v>
      </c>
      <c r="T54" s="8" t="str">
        <f>IFERROR(VLOOKUP(INDEX(Validation!$O$20:$R$23, MATCH($R54, Validation!$M$20:$M$23,0),MATCH($J54, Validation!$O$18:$R$18,0)),v.IPCC.risk,2,FALSE), "")</f>
        <v>Moderate</v>
      </c>
      <c r="U54" s="8" t="str">
        <f>IFERROR(VLOOKUP(INDEX([5]Validation!$O$20:$R$23, MATCH($R54,[5]Validation!$M$20:$M$23,0),MATCH(K54,[5]Validation!$O$18:$R$18,0)),v.IPCC.risk,2,FALSE), "")</f>
        <v>Moderate</v>
      </c>
      <c r="V54" s="8" t="str">
        <f>IFERROR(VLOOKUP(INDEX([5]Validation!$O$20:$R$23, MATCH($R54,[5]Validation!$M$20:$M$23,0),MATCH(L54,[5]Validation!$O$18:$R$18,0)),v.IPCC.risk,2,FALSE), "")</f>
        <v>High</v>
      </c>
      <c r="W54" s="8" t="str">
        <f>IFERROR(VLOOKUP(INDEX([5]Validation!$O$20:$R$23, MATCH($R54,[5]Validation!$M$20:$M$23,0),MATCH(M54,[5]Validation!$O$18:$R$18,0)),v.IPCC.risk,2,FALSE), "")</f>
        <v>High</v>
      </c>
      <c r="X54" s="8" t="str">
        <f>IFERROR(VLOOKUP(INDEX([5]Validation!$O$20:$R$23, MATCH($R54,[5]Validation!$M$20:$M$23,0),MATCH(N54,[5]Validation!$O$18:$R$18,0)),v.IPCC.risk,2,FALSE), "")</f>
        <v>High</v>
      </c>
      <c r="Y54" s="8" t="s">
        <v>35</v>
      </c>
      <c r="Z54" s="173" t="s">
        <v>715</v>
      </c>
      <c r="AA54" s="8" t="s">
        <v>65</v>
      </c>
      <c r="AB54" s="134" t="s">
        <v>716</v>
      </c>
      <c r="AC54" s="216"/>
    </row>
    <row r="55" spans="1:29" s="150" customFormat="1" ht="80.099999999999994" customHeight="1" x14ac:dyDescent="0.25">
      <c r="A55" s="94" t="s">
        <v>1408</v>
      </c>
      <c r="B55" s="99" t="s">
        <v>68</v>
      </c>
      <c r="C55" s="96" t="s">
        <v>901</v>
      </c>
      <c r="D55" s="96" t="s">
        <v>444</v>
      </c>
      <c r="E55" s="96"/>
      <c r="F55" s="96" t="s">
        <v>31</v>
      </c>
      <c r="G55" s="95" t="s">
        <v>1409</v>
      </c>
      <c r="H55" s="97"/>
      <c r="I55" s="97"/>
      <c r="J55" s="93" t="s">
        <v>34</v>
      </c>
      <c r="K55" s="93" t="s">
        <v>34</v>
      </c>
      <c r="L55" s="93" t="s">
        <v>34</v>
      </c>
      <c r="M55" s="93" t="s">
        <v>34</v>
      </c>
      <c r="N55" s="93" t="s">
        <v>35</v>
      </c>
      <c r="O55" s="132" t="s">
        <v>1363</v>
      </c>
      <c r="P55" s="5" t="s">
        <v>35</v>
      </c>
      <c r="Q55" s="7" t="s">
        <v>34</v>
      </c>
      <c r="R55" s="8" t="str">
        <f>IFERROR(VLOOKUP(INDEX([5]Validation!$O$11:$R$14, MATCH($Q55,[5]Validation!$M$11:$M$14,0),MATCH($P55,[5]Validation!$O$9:$R$9,0)),[5]Validation!$F$10:$G$25,2,FALSE), "")</f>
        <v>Moderate</v>
      </c>
      <c r="S55" s="134" t="s">
        <v>1410</v>
      </c>
      <c r="T55" s="8" t="str">
        <f>IFERROR(VLOOKUP(INDEX([5]Validation!$O$20:$R$23, MATCH($R55,[5]Validation!$M$20:$M$23,0),MATCH(J55,[5]Validation!$O$18:$R$18,0)),v.IPCC.risk,2,FALSE), "")</f>
        <v>Low</v>
      </c>
      <c r="U55" s="8" t="str">
        <f>IFERROR(VLOOKUP(INDEX([5]Validation!$O$20:$R$23, MATCH($R55,[5]Validation!$M$20:$M$23,0),MATCH(K55,[5]Validation!$O$18:$R$18,0)),v.IPCC.risk,2,FALSE), "")</f>
        <v>Low</v>
      </c>
      <c r="V55" s="8" t="str">
        <f>IFERROR(VLOOKUP(INDEX([5]Validation!$O$20:$R$23, MATCH($R55,[5]Validation!$M$20:$M$23,0),MATCH(L55,[5]Validation!$O$18:$R$18,0)),v.IPCC.risk,2,FALSE), "")</f>
        <v>Low</v>
      </c>
      <c r="W55" s="8" t="str">
        <f>IFERROR(VLOOKUP(INDEX([5]Validation!$O$20:$R$23, MATCH($R55,[5]Validation!$M$20:$M$23,0),MATCH(M55,[5]Validation!$O$18:$R$18,0)),v.IPCC.risk,2,FALSE), "")</f>
        <v>Low</v>
      </c>
      <c r="X55" s="8" t="str">
        <f>IFERROR(VLOOKUP(INDEX([5]Validation!$O$20:$R$23, MATCH($R55,[5]Validation!$M$20:$M$23,0),MATCH(N55,[5]Validation!$O$18:$R$18,0)),v.IPCC.risk,2,FALSE), "")</f>
        <v>Moderate</v>
      </c>
      <c r="Y55" s="8" t="s">
        <v>479</v>
      </c>
      <c r="Z55" s="173" t="s">
        <v>1374</v>
      </c>
      <c r="AA55" s="8" t="s">
        <v>65</v>
      </c>
      <c r="AB55" s="134" t="s">
        <v>906</v>
      </c>
      <c r="AC55" s="216"/>
    </row>
    <row r="56" spans="1:29" s="150" customFormat="1" ht="80.099999999999994" customHeight="1" x14ac:dyDescent="0.25">
      <c r="A56" s="94" t="s">
        <v>1893</v>
      </c>
      <c r="B56" s="98" t="s">
        <v>497</v>
      </c>
      <c r="C56" s="96" t="s">
        <v>901</v>
      </c>
      <c r="D56" s="96" t="s">
        <v>444</v>
      </c>
      <c r="E56" s="96"/>
      <c r="F56" s="96" t="s">
        <v>31</v>
      </c>
      <c r="G56" s="95" t="s">
        <v>1894</v>
      </c>
      <c r="H56" s="97"/>
      <c r="I56" s="97"/>
      <c r="J56" s="93" t="s">
        <v>34</v>
      </c>
      <c r="K56" s="93" t="s">
        <v>34</v>
      </c>
      <c r="L56" s="93" t="s">
        <v>34</v>
      </c>
      <c r="M56" s="93" t="s">
        <v>34</v>
      </c>
      <c r="N56" s="93" t="s">
        <v>34</v>
      </c>
      <c r="O56" s="132" t="s">
        <v>1363</v>
      </c>
      <c r="P56" s="5" t="s">
        <v>34</v>
      </c>
      <c r="Q56" s="7" t="s">
        <v>34</v>
      </c>
      <c r="R56" s="8" t="str">
        <f>IFERROR(VLOOKUP(INDEX([5]Validation!$O$11:$R$14, MATCH($Q56,[5]Validation!$M$11:$M$14,0),MATCH($P56,[5]Validation!$O$9:$R$9,0)),[5]Validation!$F$10:$G$25,2,FALSE), "")</f>
        <v>Low</v>
      </c>
      <c r="S56" s="134" t="s">
        <v>1895</v>
      </c>
      <c r="T56" s="8" t="str">
        <f>IFERROR(VLOOKUP(INDEX([5]Validation!$O$20:$R$23, MATCH($R56,[5]Validation!$M$20:$M$23,0),MATCH(J56,[5]Validation!$O$18:$R$18,0)),v.IPCC.risk,2,FALSE), "")</f>
        <v>Low</v>
      </c>
      <c r="U56" s="8" t="str">
        <f>IFERROR(VLOOKUP(INDEX([5]Validation!$O$20:$R$23, MATCH($R56,[5]Validation!$M$20:$M$23,0),MATCH(K56,[5]Validation!$O$18:$R$18,0)),v.IPCC.risk,2,FALSE), "")</f>
        <v>Low</v>
      </c>
      <c r="V56" s="8" t="str">
        <f>IFERROR(VLOOKUP(INDEX([5]Validation!$O$20:$R$23, MATCH($R56,[5]Validation!$M$20:$M$23,0),MATCH(L56,[5]Validation!$O$18:$R$18,0)),v.IPCC.risk,2,FALSE), "")</f>
        <v>Low</v>
      </c>
      <c r="W56" s="8" t="str">
        <f>IFERROR(VLOOKUP(INDEX([5]Validation!$O$20:$R$23, MATCH($R56,[5]Validation!$M$20:$M$23,0),MATCH(M56,[5]Validation!$O$18:$R$18,0)),v.IPCC.risk,2,FALSE), "")</f>
        <v>Low</v>
      </c>
      <c r="X56" s="8" t="str">
        <f>IFERROR(VLOOKUP(INDEX([5]Validation!$O$20:$R$23, MATCH($R56,[5]Validation!$M$20:$M$23,0),MATCH(N56,[5]Validation!$O$18:$R$18,0)),v.IPCC.risk,2,FALSE), "")</f>
        <v>Low</v>
      </c>
      <c r="Y56" s="8" t="s">
        <v>1027</v>
      </c>
      <c r="Z56" s="173" t="s">
        <v>1889</v>
      </c>
      <c r="AA56" s="8" t="s">
        <v>65</v>
      </c>
      <c r="AB56" s="134" t="s">
        <v>906</v>
      </c>
      <c r="AC56" s="216"/>
    </row>
    <row r="57" spans="1:29" s="150" customFormat="1" ht="80.099999999999994" customHeight="1" x14ac:dyDescent="0.25">
      <c r="A57" s="94" t="s">
        <v>1890</v>
      </c>
      <c r="B57" s="98" t="s">
        <v>647</v>
      </c>
      <c r="C57" s="96" t="s">
        <v>901</v>
      </c>
      <c r="D57" s="96" t="s">
        <v>444</v>
      </c>
      <c r="E57" s="96"/>
      <c r="F57" s="96" t="s">
        <v>31</v>
      </c>
      <c r="G57" s="95" t="s">
        <v>1891</v>
      </c>
      <c r="H57" s="97"/>
      <c r="I57" s="97"/>
      <c r="J57" s="93" t="s">
        <v>34</v>
      </c>
      <c r="K57" s="93" t="s">
        <v>34</v>
      </c>
      <c r="L57" s="93" t="s">
        <v>34</v>
      </c>
      <c r="M57" s="93" t="s">
        <v>34</v>
      </c>
      <c r="N57" s="93" t="s">
        <v>34</v>
      </c>
      <c r="O57" s="132" t="s">
        <v>1363</v>
      </c>
      <c r="P57" s="5" t="s">
        <v>34</v>
      </c>
      <c r="Q57" s="7" t="s">
        <v>34</v>
      </c>
      <c r="R57" s="8" t="str">
        <f>IFERROR(VLOOKUP(INDEX([5]Validation!$O$11:$R$14, MATCH($Q57,[5]Validation!$M$11:$M$14,0),MATCH($P57,[5]Validation!$O$9:$R$9,0)),[5]Validation!$F$10:$G$25,2,FALSE), "")</f>
        <v>Low</v>
      </c>
      <c r="S57" s="134" t="s">
        <v>1892</v>
      </c>
      <c r="T57" s="8" t="str">
        <f>IFERROR(VLOOKUP(INDEX([5]Validation!$O$20:$R$23, MATCH($R57,[5]Validation!$M$20:$M$23,0),MATCH(J57,[5]Validation!$O$18:$R$18,0)),v.IPCC.risk,2,FALSE), "")</f>
        <v>Low</v>
      </c>
      <c r="U57" s="8" t="str">
        <f>IFERROR(VLOOKUP(INDEX([5]Validation!$O$20:$R$23, MATCH($R57,[5]Validation!$M$20:$M$23,0),MATCH(K57,[5]Validation!$O$18:$R$18,0)),v.IPCC.risk,2,FALSE), "")</f>
        <v>Low</v>
      </c>
      <c r="V57" s="8" t="str">
        <f>IFERROR(VLOOKUP(INDEX([5]Validation!$O$20:$R$23, MATCH($R57,[5]Validation!$M$20:$M$23,0),MATCH(L57,[5]Validation!$O$18:$R$18,0)),v.IPCC.risk,2,FALSE), "")</f>
        <v>Low</v>
      </c>
      <c r="W57" s="8" t="str">
        <f>IFERROR(VLOOKUP(INDEX([5]Validation!$O$20:$R$23, MATCH($R57,[5]Validation!$M$20:$M$23,0),MATCH(M57,[5]Validation!$O$18:$R$18,0)),v.IPCC.risk,2,FALSE), "")</f>
        <v>Low</v>
      </c>
      <c r="X57" s="8" t="str">
        <f>IFERROR(VLOOKUP(INDEX([5]Validation!$O$20:$R$23, MATCH($R57,[5]Validation!$M$20:$M$23,0),MATCH(N57,[5]Validation!$O$18:$R$18,0)),v.IPCC.risk,2,FALSE), "")</f>
        <v>Low</v>
      </c>
      <c r="Y57" s="8" t="s">
        <v>1027</v>
      </c>
      <c r="Z57" s="173" t="s">
        <v>1889</v>
      </c>
      <c r="AA57" s="8" t="s">
        <v>65</v>
      </c>
      <c r="AB57" s="134" t="s">
        <v>906</v>
      </c>
      <c r="AC57" s="216"/>
    </row>
    <row r="58" spans="1:29" s="150" customFormat="1" ht="80.099999999999994" customHeight="1" x14ac:dyDescent="0.25">
      <c r="A58" s="94" t="s">
        <v>1887</v>
      </c>
      <c r="B58" s="99" t="s">
        <v>491</v>
      </c>
      <c r="C58" s="96" t="s">
        <v>901</v>
      </c>
      <c r="D58" s="96" t="s">
        <v>444</v>
      </c>
      <c r="E58" s="96"/>
      <c r="F58" s="96" t="s">
        <v>31</v>
      </c>
      <c r="G58" s="95" t="s">
        <v>1888</v>
      </c>
      <c r="H58" s="97"/>
      <c r="I58" s="97"/>
      <c r="J58" s="93" t="s">
        <v>34</v>
      </c>
      <c r="K58" s="93" t="s">
        <v>34</v>
      </c>
      <c r="L58" s="93" t="s">
        <v>34</v>
      </c>
      <c r="M58" s="93" t="s">
        <v>34</v>
      </c>
      <c r="N58" s="93" t="s">
        <v>34</v>
      </c>
      <c r="O58" s="132" t="s">
        <v>1363</v>
      </c>
      <c r="P58" s="5" t="s">
        <v>34</v>
      </c>
      <c r="Q58" s="7" t="s">
        <v>34</v>
      </c>
      <c r="R58" s="8" t="str">
        <f>IFERROR(VLOOKUP(INDEX([5]Validation!$O$11:$R$14, MATCH($Q58,[5]Validation!$M$11:$M$14,0),MATCH($P58,[5]Validation!$O$9:$R$9,0)),[5]Validation!$F$10:$G$25,2,FALSE), "")</f>
        <v>Low</v>
      </c>
      <c r="S58" s="134" t="s">
        <v>1751</v>
      </c>
      <c r="T58" s="8" t="str">
        <f>IFERROR(VLOOKUP(INDEX([5]Validation!$O$20:$R$23, MATCH($R58,[5]Validation!$M$20:$M$23,0),MATCH(J58,[5]Validation!$O$18:$R$18,0)),v.IPCC.risk,2,FALSE), "")</f>
        <v>Low</v>
      </c>
      <c r="U58" s="8" t="str">
        <f>IFERROR(VLOOKUP(INDEX([5]Validation!$O$20:$R$23, MATCH($R58,[5]Validation!$M$20:$M$23,0),MATCH(K58,[5]Validation!$O$18:$R$18,0)),v.IPCC.risk,2,FALSE), "")</f>
        <v>Low</v>
      </c>
      <c r="V58" s="8" t="str">
        <f>IFERROR(VLOOKUP(INDEX([5]Validation!$O$20:$R$23, MATCH($R58,[5]Validation!$M$20:$M$23,0),MATCH(L58,[5]Validation!$O$18:$R$18,0)),v.IPCC.risk,2,FALSE), "")</f>
        <v>Low</v>
      </c>
      <c r="W58" s="8" t="str">
        <f>IFERROR(VLOOKUP(INDEX([5]Validation!$O$20:$R$23, MATCH($R58,[5]Validation!$M$20:$M$23,0),MATCH(M58,[5]Validation!$O$18:$R$18,0)),v.IPCC.risk,2,FALSE), "")</f>
        <v>Low</v>
      </c>
      <c r="X58" s="8" t="str">
        <f>IFERROR(VLOOKUP(INDEX([5]Validation!$O$20:$R$23, MATCH($R58,[5]Validation!$M$20:$M$23,0),MATCH(N58,[5]Validation!$O$18:$R$18,0)),v.IPCC.risk,2,FALSE), "")</f>
        <v>Low</v>
      </c>
      <c r="Y58" s="8" t="s">
        <v>1027</v>
      </c>
      <c r="Z58" s="173" t="s">
        <v>1889</v>
      </c>
      <c r="AA58" s="8" t="s">
        <v>65</v>
      </c>
      <c r="AB58" s="134" t="s">
        <v>906</v>
      </c>
      <c r="AC58" s="216"/>
    </row>
    <row r="59" spans="1:29" s="150" customFormat="1" ht="80.099999999999994" customHeight="1" x14ac:dyDescent="0.25">
      <c r="A59" s="94" t="s">
        <v>900</v>
      </c>
      <c r="B59" s="98" t="s">
        <v>259</v>
      </c>
      <c r="C59" s="96" t="s">
        <v>901</v>
      </c>
      <c r="D59" s="96" t="s">
        <v>444</v>
      </c>
      <c r="E59" s="96"/>
      <c r="F59" s="96" t="s">
        <v>31</v>
      </c>
      <c r="G59" s="95" t="s">
        <v>902</v>
      </c>
      <c r="H59" s="97"/>
      <c r="I59" s="97"/>
      <c r="J59" s="93" t="s">
        <v>34</v>
      </c>
      <c r="K59" s="93" t="s">
        <v>34</v>
      </c>
      <c r="L59" s="93" t="s">
        <v>35</v>
      </c>
      <c r="M59" s="93" t="s">
        <v>35</v>
      </c>
      <c r="N59" s="93" t="s">
        <v>36</v>
      </c>
      <c r="O59" s="132" t="s">
        <v>903</v>
      </c>
      <c r="P59" s="5" t="s">
        <v>36</v>
      </c>
      <c r="Q59" s="7" t="s">
        <v>34</v>
      </c>
      <c r="R59" s="8" t="str">
        <f>IFERROR(VLOOKUP(INDEX([5]Validation!$O$11:$R$14, MATCH($Q59,[5]Validation!$M$11:$M$14,0),MATCH($P59,[5]Validation!$O$9:$R$9,0)),[5]Validation!$F$10:$G$25,2,FALSE), "")</f>
        <v>High</v>
      </c>
      <c r="S59" s="134" t="s">
        <v>904</v>
      </c>
      <c r="T59" s="8" t="str">
        <f>IFERROR(VLOOKUP(INDEX([5]Validation!$O$20:$R$23, MATCH($R59,[5]Validation!$M$20:$M$23,0),MATCH(J59,[5]Validation!$O$18:$R$18,0)),v.IPCC.risk,2,FALSE), "")</f>
        <v>Low</v>
      </c>
      <c r="U59" s="8" t="str">
        <f>IFERROR(VLOOKUP(INDEX([5]Validation!$O$20:$R$23, MATCH($R59,[5]Validation!$M$20:$M$23,0),MATCH(K59,[5]Validation!$O$18:$R$18,0)),v.IPCC.risk,2,FALSE), "")</f>
        <v>Low</v>
      </c>
      <c r="V59" s="8" t="str">
        <f>IFERROR(VLOOKUP(INDEX([5]Validation!$O$20:$R$23, MATCH($R59,[5]Validation!$M$20:$M$23,0),MATCH(L59,[5]Validation!$O$18:$R$18,0)),v.IPCC.risk,2,FALSE), "")</f>
        <v>Moderate</v>
      </c>
      <c r="W59" s="8" t="str">
        <f>IFERROR(VLOOKUP(INDEX([5]Validation!$O$20:$R$23, MATCH($R59,[5]Validation!$M$20:$M$23,0),MATCH(M59,[5]Validation!$O$18:$R$18,0)),v.IPCC.risk,2,FALSE), "")</f>
        <v>Moderate</v>
      </c>
      <c r="X59" s="8" t="str">
        <f>IFERROR(VLOOKUP(INDEX([5]Validation!$O$20:$R$23, MATCH($R59,[5]Validation!$M$20:$M$23,0),MATCH(N59,[5]Validation!$O$18:$R$18,0)),v.IPCC.risk,2,FALSE), "")</f>
        <v>High</v>
      </c>
      <c r="Y59" s="8" t="s">
        <v>35</v>
      </c>
      <c r="Z59" s="173" t="s">
        <v>905</v>
      </c>
      <c r="AA59" s="8" t="s">
        <v>65</v>
      </c>
      <c r="AB59" s="134" t="s">
        <v>906</v>
      </c>
      <c r="AC59" s="216"/>
    </row>
    <row r="60" spans="1:29" s="150" customFormat="1" ht="80.099999999999994" customHeight="1" x14ac:dyDescent="0.25">
      <c r="A60" s="94" t="s">
        <v>1371</v>
      </c>
      <c r="B60" s="95" t="s">
        <v>350</v>
      </c>
      <c r="C60" s="96" t="s">
        <v>901</v>
      </c>
      <c r="D60" s="96" t="s">
        <v>444</v>
      </c>
      <c r="E60" s="96"/>
      <c r="F60" s="96" t="s">
        <v>31</v>
      </c>
      <c r="G60" s="95" t="s">
        <v>1372</v>
      </c>
      <c r="H60" s="97"/>
      <c r="I60" s="97"/>
      <c r="J60" s="93" t="s">
        <v>34</v>
      </c>
      <c r="K60" s="93" t="s">
        <v>34</v>
      </c>
      <c r="L60" s="93" t="s">
        <v>34</v>
      </c>
      <c r="M60" s="93" t="s">
        <v>35</v>
      </c>
      <c r="N60" s="93" t="s">
        <v>35</v>
      </c>
      <c r="O60" s="132" t="s">
        <v>1363</v>
      </c>
      <c r="P60" s="5" t="s">
        <v>35</v>
      </c>
      <c r="Q60" s="7" t="s">
        <v>34</v>
      </c>
      <c r="R60" s="8" t="str">
        <f>IFERROR(VLOOKUP(INDEX([5]Validation!$O$11:$R$14, MATCH($Q60,[5]Validation!$M$11:$M$14,0),MATCH($P60,[5]Validation!$O$9:$R$9,0)),[5]Validation!$F$10:$G$25,2,FALSE), "")</f>
        <v>Moderate</v>
      </c>
      <c r="S60" s="134" t="s">
        <v>1373</v>
      </c>
      <c r="T60" s="8" t="str">
        <f>IFERROR(VLOOKUP(INDEX([5]Validation!$O$20:$R$23, MATCH($R60,[5]Validation!$M$20:$M$23,0),MATCH(J60,[5]Validation!$O$18:$R$18,0)),v.IPCC.risk,2,FALSE), "")</f>
        <v>Low</v>
      </c>
      <c r="U60" s="8" t="str">
        <f>IFERROR(VLOOKUP(INDEX([5]Validation!$O$20:$R$23, MATCH($R60,[5]Validation!$M$20:$M$23,0),MATCH(K60,[5]Validation!$O$18:$R$18,0)),v.IPCC.risk,2,FALSE), "")</f>
        <v>Low</v>
      </c>
      <c r="V60" s="8" t="str">
        <f>IFERROR(VLOOKUP(INDEX([5]Validation!$O$20:$R$23, MATCH($R60,[5]Validation!$M$20:$M$23,0),MATCH(L60,[5]Validation!$O$18:$R$18,0)),v.IPCC.risk,2,FALSE), "")</f>
        <v>Low</v>
      </c>
      <c r="W60" s="8" t="str">
        <f>IFERROR(VLOOKUP(INDEX([5]Validation!$O$20:$R$23, MATCH($R60,[5]Validation!$M$20:$M$23,0),MATCH(M60,[5]Validation!$O$18:$R$18,0)),v.IPCC.risk,2,FALSE), "")</f>
        <v>Moderate</v>
      </c>
      <c r="X60" s="8" t="str">
        <f>IFERROR(VLOOKUP(INDEX([5]Validation!$O$20:$R$23, MATCH($R60,[5]Validation!$M$20:$M$23,0),MATCH(N60,[5]Validation!$O$18:$R$18,0)),v.IPCC.risk,2,FALSE), "")</f>
        <v>Moderate</v>
      </c>
      <c r="Y60" s="8" t="s">
        <v>479</v>
      </c>
      <c r="Z60" s="134" t="s">
        <v>1374</v>
      </c>
      <c r="AA60" s="8" t="s">
        <v>65</v>
      </c>
      <c r="AB60" s="134" t="s">
        <v>906</v>
      </c>
      <c r="AC60" s="216"/>
    </row>
    <row r="61" spans="1:29" s="150" customFormat="1" ht="80.099999999999994" customHeight="1" x14ac:dyDescent="0.25">
      <c r="A61" s="94" t="s">
        <v>1876</v>
      </c>
      <c r="B61" s="95" t="s">
        <v>174</v>
      </c>
      <c r="C61" s="96" t="s">
        <v>901</v>
      </c>
      <c r="D61" s="96" t="s">
        <v>444</v>
      </c>
      <c r="E61" s="96"/>
      <c r="F61" s="96" t="s">
        <v>31</v>
      </c>
      <c r="G61" s="95" t="s">
        <v>1877</v>
      </c>
      <c r="H61" s="97"/>
      <c r="I61" s="97"/>
      <c r="J61" s="93" t="s">
        <v>34</v>
      </c>
      <c r="K61" s="93" t="s">
        <v>34</v>
      </c>
      <c r="L61" s="93" t="s">
        <v>34</v>
      </c>
      <c r="M61" s="93" t="s">
        <v>34</v>
      </c>
      <c r="N61" s="93" t="s">
        <v>34</v>
      </c>
      <c r="O61" s="132" t="s">
        <v>1878</v>
      </c>
      <c r="P61" s="5" t="s">
        <v>34</v>
      </c>
      <c r="Q61" s="7" t="s">
        <v>34</v>
      </c>
      <c r="R61" s="8" t="str">
        <f>IFERROR(VLOOKUP(INDEX([5]Validation!$O$11:$R$14, MATCH($Q61,[5]Validation!$M$11:$M$14,0),MATCH($P61,[5]Validation!$O$9:$R$9,0)),[5]Validation!$F$10:$G$25,2,FALSE), "")</f>
        <v>Low</v>
      </c>
      <c r="S61" s="134" t="s">
        <v>1879</v>
      </c>
      <c r="T61" s="8" t="str">
        <f>IFERROR(VLOOKUP(INDEX([5]Validation!$O$20:$R$23, MATCH($R61,[5]Validation!$M$20:$M$23,0),MATCH(J61,[5]Validation!$O$18:$R$18,0)),v.IPCC.risk,2,FALSE), "")</f>
        <v>Low</v>
      </c>
      <c r="U61" s="8" t="str">
        <f>IFERROR(VLOOKUP(INDEX([5]Validation!$O$20:$R$23, MATCH($R61,[5]Validation!$M$20:$M$23,0),MATCH(K61,[5]Validation!$O$18:$R$18,0)),v.IPCC.risk,2,FALSE), "")</f>
        <v>Low</v>
      </c>
      <c r="V61" s="8" t="str">
        <f>IFERROR(VLOOKUP(INDEX([5]Validation!$O$20:$R$23, MATCH($R61,[5]Validation!$M$20:$M$23,0),MATCH(L61,[5]Validation!$O$18:$R$18,0)),v.IPCC.risk,2,FALSE), "")</f>
        <v>Low</v>
      </c>
      <c r="W61" s="8" t="str">
        <f>IFERROR(VLOOKUP(INDEX([5]Validation!$O$20:$R$23, MATCH($R61,[5]Validation!$M$20:$M$23,0),MATCH(M61,[5]Validation!$O$18:$R$18,0)),v.IPCC.risk,2,FALSE), "")</f>
        <v>Low</v>
      </c>
      <c r="X61" s="8" t="str">
        <f>IFERROR(VLOOKUP(INDEX([5]Validation!$O$20:$R$23, MATCH($R61,[5]Validation!$M$20:$M$23,0),MATCH(N61,[5]Validation!$O$18:$R$18,0)),v.IPCC.risk,2,FALSE), "")</f>
        <v>Low</v>
      </c>
      <c r="Y61" s="8" t="s">
        <v>1027</v>
      </c>
      <c r="Z61" s="134" t="s">
        <v>1880</v>
      </c>
      <c r="AA61" s="8" t="s">
        <v>65</v>
      </c>
      <c r="AB61" s="134" t="s">
        <v>906</v>
      </c>
      <c r="AC61" s="216"/>
    </row>
    <row r="62" spans="1:29" s="150" customFormat="1" ht="80.099999999999994" customHeight="1" x14ac:dyDescent="0.25">
      <c r="A62" s="94" t="s">
        <v>1009</v>
      </c>
      <c r="B62" s="98" t="s">
        <v>259</v>
      </c>
      <c r="C62" s="96" t="s">
        <v>710</v>
      </c>
      <c r="D62" s="96" t="s">
        <v>444</v>
      </c>
      <c r="E62" s="96"/>
      <c r="F62" s="96" t="s">
        <v>31</v>
      </c>
      <c r="G62" s="96" t="s">
        <v>1010</v>
      </c>
      <c r="H62" s="97" t="s">
        <v>1011</v>
      </c>
      <c r="I62" s="97"/>
      <c r="J62" s="93" t="s">
        <v>34</v>
      </c>
      <c r="K62" s="93" t="s">
        <v>35</v>
      </c>
      <c r="L62" s="93" t="s">
        <v>35</v>
      </c>
      <c r="M62" s="93" t="s">
        <v>35</v>
      </c>
      <c r="N62" s="93" t="s">
        <v>36</v>
      </c>
      <c r="O62" s="132" t="s">
        <v>1012</v>
      </c>
      <c r="P62" s="5" t="s">
        <v>35</v>
      </c>
      <c r="Q62" s="7" t="s">
        <v>34</v>
      </c>
      <c r="R62" s="8" t="str">
        <f>IFERROR(VLOOKUP(INDEX(Validation!$O$11:$R$14, MATCH($Q62,Validation!$M$11:$M$14,0),MATCH($P62,Validation!$O$9:$R$9,0)),Validation!$F$10:$G$25,2,FALSE), "")</f>
        <v>Moderate</v>
      </c>
      <c r="S62" s="134" t="s">
        <v>1013</v>
      </c>
      <c r="T62" s="8" t="str">
        <f>IFERROR(VLOOKUP(INDEX(Validation!$O$20:$R$23, MATCH($R62, Validation!$M$20:$M$23,0),MATCH($J62, Validation!$O$18:$R$18,0)),v.IPCC.risk,2,FALSE), "")</f>
        <v>Low</v>
      </c>
      <c r="U62" s="8" t="str">
        <f>IFERROR(VLOOKUP(INDEX([5]Validation!$O$20:$R$23, MATCH($R62,[5]Validation!$M$20:$M$23,0),MATCH(K62,[5]Validation!$O$18:$R$18,0)),v.IPCC.risk,2,FALSE), "")</f>
        <v>Moderate</v>
      </c>
      <c r="V62" s="8" t="str">
        <f>IFERROR(VLOOKUP(INDEX([5]Validation!$O$20:$R$23, MATCH($R62,[5]Validation!$M$20:$M$23,0),MATCH(L62,[5]Validation!$O$18:$R$18,0)),v.IPCC.risk,2,FALSE), "")</f>
        <v>Moderate</v>
      </c>
      <c r="W62" s="8" t="str">
        <f>IFERROR(VLOOKUP(INDEX([5]Validation!$O$20:$R$23, MATCH($R62,[5]Validation!$M$20:$M$23,0),MATCH(M62,[5]Validation!$O$18:$R$18,0)),v.IPCC.risk,2,FALSE), "")</f>
        <v>Moderate</v>
      </c>
      <c r="X62" s="8" t="str">
        <f>IFERROR(VLOOKUP(INDEX([5]Validation!$O$20:$R$23, MATCH($R62,[5]Validation!$M$20:$M$23,0),MATCH(N62,[5]Validation!$O$18:$R$18,0)),v.IPCC.risk,2,FALSE), "")</f>
        <v>High</v>
      </c>
      <c r="Y62" s="8" t="s">
        <v>479</v>
      </c>
      <c r="Z62" s="134" t="s">
        <v>945</v>
      </c>
      <c r="AA62" s="8" t="s">
        <v>43</v>
      </c>
      <c r="AB62" s="134" t="s">
        <v>1014</v>
      </c>
      <c r="AC62" s="216"/>
    </row>
    <row r="63" spans="1:29" s="150" customFormat="1" ht="80.099999999999994" customHeight="1" x14ac:dyDescent="0.25">
      <c r="A63" s="94" t="s">
        <v>1406</v>
      </c>
      <c r="B63" s="99" t="s">
        <v>68</v>
      </c>
      <c r="C63" s="96" t="s">
        <v>1361</v>
      </c>
      <c r="D63" s="96" t="s">
        <v>444</v>
      </c>
      <c r="E63" s="96"/>
      <c r="F63" s="96" t="s">
        <v>31</v>
      </c>
      <c r="G63" s="95" t="s">
        <v>1407</v>
      </c>
      <c r="H63" s="97"/>
      <c r="I63" s="97"/>
      <c r="J63" s="93" t="s">
        <v>34</v>
      </c>
      <c r="K63" s="93" t="s">
        <v>34</v>
      </c>
      <c r="L63" s="93" t="s">
        <v>34</v>
      </c>
      <c r="M63" s="93" t="s">
        <v>34</v>
      </c>
      <c r="N63" s="93" t="s">
        <v>35</v>
      </c>
      <c r="O63" s="132" t="s">
        <v>1363</v>
      </c>
      <c r="P63" s="5" t="s">
        <v>35</v>
      </c>
      <c r="Q63" s="7" t="s">
        <v>34</v>
      </c>
      <c r="R63" s="8" t="str">
        <f>IFERROR(VLOOKUP(INDEX([5]Validation!$O$11:$R$14, MATCH($Q63,[5]Validation!$M$11:$M$14,0),MATCH($P63,[5]Validation!$O$9:$R$9,0)),[5]Validation!$F$10:$G$25,2,FALSE), "")</f>
        <v>Moderate</v>
      </c>
      <c r="S63" s="134" t="s">
        <v>1388</v>
      </c>
      <c r="T63" s="8" t="str">
        <f>IFERROR(VLOOKUP(INDEX([5]Validation!$O$20:$R$23, MATCH($R63,[5]Validation!$M$20:$M$23,0),MATCH(J63,[5]Validation!$O$18:$R$18,0)),v.IPCC.risk,2,FALSE), "")</f>
        <v>Low</v>
      </c>
      <c r="U63" s="8" t="str">
        <f>IFERROR(VLOOKUP(INDEX([5]Validation!$O$20:$R$23, MATCH($R63,[5]Validation!$M$20:$M$23,0),MATCH(K63,[5]Validation!$O$18:$R$18,0)),v.IPCC.risk,2,FALSE), "")</f>
        <v>Low</v>
      </c>
      <c r="V63" s="8" t="str">
        <f>IFERROR(VLOOKUP(INDEX([5]Validation!$O$20:$R$23, MATCH($R63,[5]Validation!$M$20:$M$23,0),MATCH(L63,[5]Validation!$O$18:$R$18,0)),v.IPCC.risk,2,FALSE), "")</f>
        <v>Low</v>
      </c>
      <c r="W63" s="8" t="str">
        <f>IFERROR(VLOOKUP(INDEX([5]Validation!$O$20:$R$23, MATCH($R63,[5]Validation!$M$20:$M$23,0),MATCH(M63,[5]Validation!$O$18:$R$18,0)),v.IPCC.risk,2,FALSE), "")</f>
        <v>Low</v>
      </c>
      <c r="X63" s="8" t="str">
        <f>IFERROR(VLOOKUP(INDEX([5]Validation!$O$20:$R$23, MATCH($R63,[5]Validation!$M$20:$M$23,0),MATCH(N63,[5]Validation!$O$18:$R$18,0)),v.IPCC.risk,2,FALSE), "")</f>
        <v>Moderate</v>
      </c>
      <c r="Y63" s="8" t="s">
        <v>479</v>
      </c>
      <c r="Z63" s="173" t="s">
        <v>1365</v>
      </c>
      <c r="AA63" s="8" t="s">
        <v>65</v>
      </c>
      <c r="AB63" s="134" t="s">
        <v>1006</v>
      </c>
      <c r="AC63" s="216"/>
    </row>
    <row r="64" spans="1:29" s="150" customFormat="1" ht="80.099999999999994" customHeight="1" x14ac:dyDescent="0.25">
      <c r="A64" s="94" t="s">
        <v>1718</v>
      </c>
      <c r="B64" s="98" t="s">
        <v>623</v>
      </c>
      <c r="C64" s="96" t="s">
        <v>1361</v>
      </c>
      <c r="D64" s="96" t="s">
        <v>444</v>
      </c>
      <c r="E64" s="96"/>
      <c r="F64" s="96" t="s">
        <v>31</v>
      </c>
      <c r="G64" s="95" t="s">
        <v>1719</v>
      </c>
      <c r="H64" s="97"/>
      <c r="I64" s="97"/>
      <c r="J64" s="93" t="s">
        <v>34</v>
      </c>
      <c r="K64" s="93" t="s">
        <v>34</v>
      </c>
      <c r="L64" s="93" t="s">
        <v>34</v>
      </c>
      <c r="M64" s="93" t="s">
        <v>34</v>
      </c>
      <c r="N64" s="93" t="s">
        <v>35</v>
      </c>
      <c r="O64" s="132" t="s">
        <v>1363</v>
      </c>
      <c r="P64" s="5" t="s">
        <v>34</v>
      </c>
      <c r="Q64" s="7" t="s">
        <v>34</v>
      </c>
      <c r="R64" s="8" t="str">
        <f>IFERROR(VLOOKUP(INDEX([5]Validation!$O$11:$R$14, MATCH($Q64,[5]Validation!$M$11:$M$14,0),MATCH($P64,[5]Validation!$O$9:$R$9,0)),[5]Validation!$F$10:$G$25,2,FALSE), "")</f>
        <v>Low</v>
      </c>
      <c r="S64" s="134" t="s">
        <v>1715</v>
      </c>
      <c r="T64" s="8" t="str">
        <f>IFERROR(VLOOKUP(INDEX([5]Validation!$O$20:$R$23, MATCH($R64,[5]Validation!$M$20:$M$23,0),MATCH(J64,[5]Validation!$O$18:$R$18,0)),v.IPCC.risk,2,FALSE), "")</f>
        <v>Low</v>
      </c>
      <c r="U64" s="8" t="str">
        <f>IFERROR(VLOOKUP(INDEX([5]Validation!$O$20:$R$23, MATCH($R64,[5]Validation!$M$20:$M$23,0),MATCH(K64,[5]Validation!$O$18:$R$18,0)),v.IPCC.risk,2,FALSE), "")</f>
        <v>Low</v>
      </c>
      <c r="V64" s="8" t="str">
        <f>IFERROR(VLOOKUP(INDEX([5]Validation!$O$20:$R$23, MATCH($R64,[5]Validation!$M$20:$M$23,0),MATCH(L64,[5]Validation!$O$18:$R$18,0)),v.IPCC.risk,2,FALSE), "")</f>
        <v>Low</v>
      </c>
      <c r="W64" s="8" t="str">
        <f>IFERROR(VLOOKUP(INDEX([5]Validation!$O$20:$R$23, MATCH($R64,[5]Validation!$M$20:$M$23,0),MATCH(M64,[5]Validation!$O$18:$R$18,0)),v.IPCC.risk,2,FALSE), "")</f>
        <v>Low</v>
      </c>
      <c r="X64" s="8" t="str">
        <f>IFERROR(VLOOKUP(INDEX([5]Validation!$O$20:$R$23, MATCH($R64,[5]Validation!$M$20:$M$23,0),MATCH(N64,[5]Validation!$O$18:$R$18,0)),v.IPCC.risk,2,FALSE), "")</f>
        <v>Low</v>
      </c>
      <c r="Y64" s="8" t="s">
        <v>479</v>
      </c>
      <c r="Z64" s="173" t="s">
        <v>1365</v>
      </c>
      <c r="AA64" s="8" t="s">
        <v>65</v>
      </c>
      <c r="AB64" s="134" t="s">
        <v>1006</v>
      </c>
      <c r="AC64" s="216"/>
    </row>
    <row r="65" spans="1:29" s="150" customFormat="1" ht="80.099999999999994" customHeight="1" x14ac:dyDescent="0.25">
      <c r="A65" s="94" t="s">
        <v>1716</v>
      </c>
      <c r="B65" s="98" t="s">
        <v>497</v>
      </c>
      <c r="C65" s="96" t="s">
        <v>1361</v>
      </c>
      <c r="D65" s="96" t="s">
        <v>444</v>
      </c>
      <c r="E65" s="96"/>
      <c r="F65" s="96" t="s">
        <v>31</v>
      </c>
      <c r="G65" s="95" t="s">
        <v>1717</v>
      </c>
      <c r="H65" s="97"/>
      <c r="I65" s="97"/>
      <c r="J65" s="93" t="s">
        <v>34</v>
      </c>
      <c r="K65" s="93" t="s">
        <v>34</v>
      </c>
      <c r="L65" s="93" t="s">
        <v>34</v>
      </c>
      <c r="M65" s="93" t="s">
        <v>35</v>
      </c>
      <c r="N65" s="93" t="s">
        <v>35</v>
      </c>
      <c r="O65" s="132" t="s">
        <v>1363</v>
      </c>
      <c r="P65" s="5" t="s">
        <v>34</v>
      </c>
      <c r="Q65" s="7" t="s">
        <v>122</v>
      </c>
      <c r="R65" s="8" t="str">
        <f>IFERROR(VLOOKUP(INDEX([5]Validation!$O$11:$R$14, MATCH($Q65,[5]Validation!$M$11:$M$14,0),MATCH($P65,[5]Validation!$O$9:$R$9,0)),[5]Validation!$F$10:$G$25,2,FALSE), "")</f>
        <v>Low</v>
      </c>
      <c r="S65" s="134" t="s">
        <v>1364</v>
      </c>
      <c r="T65" s="8" t="str">
        <f>IFERROR(VLOOKUP(INDEX([5]Validation!$O$20:$R$23, MATCH($R65,[5]Validation!$M$20:$M$23,0),MATCH(J65,[5]Validation!$O$18:$R$18,0)),v.IPCC.risk,2,FALSE), "")</f>
        <v>Low</v>
      </c>
      <c r="U65" s="8" t="str">
        <f>IFERROR(VLOOKUP(INDEX([5]Validation!$O$20:$R$23, MATCH($R65,[5]Validation!$M$20:$M$23,0),MATCH(K65,[5]Validation!$O$18:$R$18,0)),v.IPCC.risk,2,FALSE), "")</f>
        <v>Low</v>
      </c>
      <c r="V65" s="8" t="str">
        <f>IFERROR(VLOOKUP(INDEX([5]Validation!$O$20:$R$23, MATCH($R65,[5]Validation!$M$20:$M$23,0),MATCH(L65,[5]Validation!$O$18:$R$18,0)),v.IPCC.risk,2,FALSE), "")</f>
        <v>Low</v>
      </c>
      <c r="W65" s="8" t="str">
        <f>IFERROR(VLOOKUP(INDEX([5]Validation!$O$20:$R$23, MATCH($R65,[5]Validation!$M$20:$M$23,0),MATCH(M65,[5]Validation!$O$18:$R$18,0)),v.IPCC.risk,2,FALSE), "")</f>
        <v>Low</v>
      </c>
      <c r="X65" s="8" t="str">
        <f>IFERROR(VLOOKUP(INDEX([5]Validation!$O$20:$R$23, MATCH($R65,[5]Validation!$M$20:$M$23,0),MATCH(N65,[5]Validation!$O$18:$R$18,0)),v.IPCC.risk,2,FALSE), "")</f>
        <v>Low</v>
      </c>
      <c r="Y65" s="8" t="s">
        <v>479</v>
      </c>
      <c r="Z65" s="173" t="s">
        <v>1365</v>
      </c>
      <c r="AA65" s="8" t="s">
        <v>65</v>
      </c>
      <c r="AB65" s="134" t="s">
        <v>1006</v>
      </c>
      <c r="AC65" s="216"/>
    </row>
    <row r="66" spans="1:29" s="150" customFormat="1" ht="80.099999999999994" customHeight="1" x14ac:dyDescent="0.25">
      <c r="A66" s="94" t="s">
        <v>1713</v>
      </c>
      <c r="B66" s="98" t="s">
        <v>647</v>
      </c>
      <c r="C66" s="96" t="s">
        <v>1361</v>
      </c>
      <c r="D66" s="96" t="s">
        <v>444</v>
      </c>
      <c r="E66" s="96"/>
      <c r="F66" s="96" t="s">
        <v>31</v>
      </c>
      <c r="G66" s="95" t="s">
        <v>1714</v>
      </c>
      <c r="H66" s="97"/>
      <c r="I66" s="97"/>
      <c r="J66" s="93" t="s">
        <v>34</v>
      </c>
      <c r="K66" s="93" t="s">
        <v>34</v>
      </c>
      <c r="L66" s="93" t="s">
        <v>34</v>
      </c>
      <c r="M66" s="93" t="s">
        <v>35</v>
      </c>
      <c r="N66" s="93" t="s">
        <v>35</v>
      </c>
      <c r="O66" s="132" t="s">
        <v>1363</v>
      </c>
      <c r="P66" s="5" t="s">
        <v>34</v>
      </c>
      <c r="Q66" s="7" t="s">
        <v>34</v>
      </c>
      <c r="R66" s="8" t="str">
        <f>IFERROR(VLOOKUP(INDEX([5]Validation!$O$11:$R$14, MATCH($Q66,[5]Validation!$M$11:$M$14,0),MATCH($P66,[5]Validation!$O$9:$R$9,0)),[5]Validation!$F$10:$G$25,2,FALSE), "")</f>
        <v>Low</v>
      </c>
      <c r="S66" s="134" t="s">
        <v>1715</v>
      </c>
      <c r="T66" s="8" t="str">
        <f>IFERROR(VLOOKUP(INDEX([5]Validation!$O$20:$R$23, MATCH($R66,[5]Validation!$M$20:$M$23,0),MATCH(J66,[5]Validation!$O$18:$R$18,0)),v.IPCC.risk,2,FALSE), "")</f>
        <v>Low</v>
      </c>
      <c r="U66" s="8" t="str">
        <f>IFERROR(VLOOKUP(INDEX([5]Validation!$O$20:$R$23, MATCH($R66,[5]Validation!$M$20:$M$23,0),MATCH(K66,[5]Validation!$O$18:$R$18,0)),v.IPCC.risk,2,FALSE), "")</f>
        <v>Low</v>
      </c>
      <c r="V66" s="8" t="str">
        <f>IFERROR(VLOOKUP(INDEX([5]Validation!$O$20:$R$23, MATCH($R66,[5]Validation!$M$20:$M$23,0),MATCH(L66,[5]Validation!$O$18:$R$18,0)),v.IPCC.risk,2,FALSE), "")</f>
        <v>Low</v>
      </c>
      <c r="W66" s="8" t="str">
        <f>IFERROR(VLOOKUP(INDEX([5]Validation!$O$20:$R$23, MATCH($R66,[5]Validation!$M$20:$M$23,0),MATCH(M66,[5]Validation!$O$18:$R$18,0)),v.IPCC.risk,2,FALSE), "")</f>
        <v>Low</v>
      </c>
      <c r="X66" s="8" t="str">
        <f>IFERROR(VLOOKUP(INDEX([5]Validation!$O$20:$R$23, MATCH($R66,[5]Validation!$M$20:$M$23,0),MATCH(N66,[5]Validation!$O$18:$R$18,0)),v.IPCC.risk,2,FALSE), "")</f>
        <v>Low</v>
      </c>
      <c r="Y66" s="8" t="s">
        <v>479</v>
      </c>
      <c r="Z66" s="173" t="s">
        <v>1365</v>
      </c>
      <c r="AA66" s="8" t="s">
        <v>65</v>
      </c>
      <c r="AB66" s="134" t="s">
        <v>1006</v>
      </c>
      <c r="AC66" s="216"/>
    </row>
    <row r="67" spans="1:29" s="150" customFormat="1" ht="80.099999999999994" customHeight="1" x14ac:dyDescent="0.25">
      <c r="A67" s="94" t="s">
        <v>1369</v>
      </c>
      <c r="B67" s="99" t="s">
        <v>491</v>
      </c>
      <c r="C67" s="96" t="s">
        <v>1361</v>
      </c>
      <c r="D67" s="96" t="s">
        <v>444</v>
      </c>
      <c r="E67" s="96"/>
      <c r="F67" s="96" t="s">
        <v>31</v>
      </c>
      <c r="G67" s="95" t="s">
        <v>1370</v>
      </c>
      <c r="H67" s="97"/>
      <c r="I67" s="97"/>
      <c r="J67" s="93" t="s">
        <v>34</v>
      </c>
      <c r="K67" s="93" t="s">
        <v>34</v>
      </c>
      <c r="L67" s="93" t="s">
        <v>34</v>
      </c>
      <c r="M67" s="93" t="s">
        <v>35</v>
      </c>
      <c r="N67" s="93" t="s">
        <v>35</v>
      </c>
      <c r="O67" s="132" t="s">
        <v>1363</v>
      </c>
      <c r="P67" s="5" t="s">
        <v>36</v>
      </c>
      <c r="Q67" s="7" t="s">
        <v>34</v>
      </c>
      <c r="R67" s="8" t="str">
        <f>IFERROR(VLOOKUP(INDEX([5]Validation!$O$11:$R$14, MATCH($Q67,[5]Validation!$M$11:$M$14,0),MATCH($P67,[5]Validation!$O$9:$R$9,0)),[5]Validation!$F$10:$G$25,2,FALSE), "")</f>
        <v>High</v>
      </c>
      <c r="S67" s="134" t="s">
        <v>1364</v>
      </c>
      <c r="T67" s="8" t="str">
        <f>IFERROR(VLOOKUP(INDEX([5]Validation!$O$20:$R$23, MATCH($R67,[5]Validation!$M$20:$M$23,0),MATCH(J67,[5]Validation!$O$18:$R$18,0)),v.IPCC.risk,2,FALSE), "")</f>
        <v>Low</v>
      </c>
      <c r="U67" s="8" t="str">
        <f>IFERROR(VLOOKUP(INDEX([5]Validation!$O$20:$R$23, MATCH($R67,[5]Validation!$M$20:$M$23,0),MATCH(K67,[5]Validation!$O$18:$R$18,0)),v.IPCC.risk,2,FALSE), "")</f>
        <v>Low</v>
      </c>
      <c r="V67" s="8" t="str">
        <f>IFERROR(VLOOKUP(INDEX([5]Validation!$O$20:$R$23, MATCH($R67,[5]Validation!$M$20:$M$23,0),MATCH(L67,[5]Validation!$O$18:$R$18,0)),v.IPCC.risk,2,FALSE), "")</f>
        <v>Low</v>
      </c>
      <c r="W67" s="8" t="str">
        <f>IFERROR(VLOOKUP(INDEX([5]Validation!$O$20:$R$23, MATCH($R67,[5]Validation!$M$20:$M$23,0),MATCH(M67,[5]Validation!$O$18:$R$18,0)),v.IPCC.risk,2,FALSE), "")</f>
        <v>Moderate</v>
      </c>
      <c r="X67" s="8" t="str">
        <f>IFERROR(VLOOKUP(INDEX([5]Validation!$O$20:$R$23, MATCH($R67,[5]Validation!$M$20:$M$23,0),MATCH(N67,[5]Validation!$O$18:$R$18,0)),v.IPCC.risk,2,FALSE), "")</f>
        <v>Moderate</v>
      </c>
      <c r="Y67" s="8" t="s">
        <v>479</v>
      </c>
      <c r="Z67" s="173" t="s">
        <v>1365</v>
      </c>
      <c r="AA67" s="8" t="s">
        <v>65</v>
      </c>
      <c r="AB67" s="134" t="s">
        <v>1006</v>
      </c>
      <c r="AC67" s="216"/>
    </row>
    <row r="68" spans="1:29" s="150" customFormat="1" ht="80.099999999999994" customHeight="1" x14ac:dyDescent="0.25">
      <c r="A68" s="94" t="s">
        <v>1366</v>
      </c>
      <c r="B68" s="98" t="s">
        <v>259</v>
      </c>
      <c r="C68" s="96" t="s">
        <v>1361</v>
      </c>
      <c r="D68" s="96" t="s">
        <v>444</v>
      </c>
      <c r="E68" s="96"/>
      <c r="F68" s="96" t="s">
        <v>31</v>
      </c>
      <c r="G68" s="95" t="s">
        <v>1367</v>
      </c>
      <c r="H68" s="97"/>
      <c r="I68" s="97"/>
      <c r="J68" s="93" t="s">
        <v>34</v>
      </c>
      <c r="K68" s="93" t="s">
        <v>34</v>
      </c>
      <c r="L68" s="93" t="s">
        <v>34</v>
      </c>
      <c r="M68" s="93" t="s">
        <v>35</v>
      </c>
      <c r="N68" s="93" t="s">
        <v>35</v>
      </c>
      <c r="O68" s="132" t="s">
        <v>1363</v>
      </c>
      <c r="P68" s="5" t="s">
        <v>35</v>
      </c>
      <c r="Q68" s="7" t="s">
        <v>122</v>
      </c>
      <c r="R68" s="8" t="str">
        <f>IFERROR(VLOOKUP(INDEX([5]Validation!$O$11:$R$14, MATCH($Q68,[5]Validation!$M$11:$M$14,0),MATCH($P68,[5]Validation!$O$9:$R$9,0)),[5]Validation!$F$10:$G$25,2,FALSE), "")</f>
        <v>Moderate</v>
      </c>
      <c r="S68" s="134" t="s">
        <v>1368</v>
      </c>
      <c r="T68" s="8" t="str">
        <f>IFERROR(VLOOKUP(INDEX([5]Validation!$O$20:$R$23, MATCH($R68,[5]Validation!$M$20:$M$23,0),MATCH(J68,[5]Validation!$O$18:$R$18,0)),v.IPCC.risk,2,FALSE), "")</f>
        <v>Low</v>
      </c>
      <c r="U68" s="8" t="str">
        <f>IFERROR(VLOOKUP(INDEX([5]Validation!$O$20:$R$23, MATCH($R68,[5]Validation!$M$20:$M$23,0),MATCH(K68,[5]Validation!$O$18:$R$18,0)),v.IPCC.risk,2,FALSE), "")</f>
        <v>Low</v>
      </c>
      <c r="V68" s="8" t="str">
        <f>IFERROR(VLOOKUP(INDEX([5]Validation!$O$20:$R$23, MATCH($R68,[5]Validation!$M$20:$M$23,0),MATCH(L68,[5]Validation!$O$18:$R$18,0)),v.IPCC.risk,2,FALSE), "")</f>
        <v>Low</v>
      </c>
      <c r="W68" s="8" t="str">
        <f>IFERROR(VLOOKUP(INDEX([5]Validation!$O$20:$R$23, MATCH($R68,[5]Validation!$M$20:$M$23,0),MATCH(M68,[5]Validation!$O$18:$R$18,0)),v.IPCC.risk,2,FALSE), "")</f>
        <v>Moderate</v>
      </c>
      <c r="X68" s="8" t="str">
        <f>IFERROR(VLOOKUP(INDEX([5]Validation!$O$20:$R$23, MATCH($R68,[5]Validation!$M$20:$M$23,0),MATCH(N68,[5]Validation!$O$18:$R$18,0)),v.IPCC.risk,2,FALSE), "")</f>
        <v>Moderate</v>
      </c>
      <c r="Y68" s="8" t="s">
        <v>479</v>
      </c>
      <c r="Z68" s="173" t="s">
        <v>1365</v>
      </c>
      <c r="AA68" s="8" t="s">
        <v>65</v>
      </c>
      <c r="AB68" s="134" t="s">
        <v>1006</v>
      </c>
      <c r="AC68" s="216"/>
    </row>
    <row r="69" spans="1:29" s="150" customFormat="1" ht="80.099999999999994" customHeight="1" x14ac:dyDescent="0.25">
      <c r="A69" s="94" t="s">
        <v>1360</v>
      </c>
      <c r="B69" s="95" t="s">
        <v>350</v>
      </c>
      <c r="C69" s="96" t="s">
        <v>1361</v>
      </c>
      <c r="D69" s="96" t="s">
        <v>444</v>
      </c>
      <c r="E69" s="96"/>
      <c r="F69" s="96" t="s">
        <v>31</v>
      </c>
      <c r="G69" s="95" t="s">
        <v>1362</v>
      </c>
      <c r="H69" s="97"/>
      <c r="I69" s="97"/>
      <c r="J69" s="93" t="s">
        <v>34</v>
      </c>
      <c r="K69" s="93" t="s">
        <v>34</v>
      </c>
      <c r="L69" s="93" t="s">
        <v>34</v>
      </c>
      <c r="M69" s="93" t="s">
        <v>35</v>
      </c>
      <c r="N69" s="93" t="s">
        <v>35</v>
      </c>
      <c r="O69" s="132" t="s">
        <v>1363</v>
      </c>
      <c r="P69" s="5" t="s">
        <v>35</v>
      </c>
      <c r="Q69" s="7" t="s">
        <v>34</v>
      </c>
      <c r="R69" s="8" t="str">
        <f>IFERROR(VLOOKUP(INDEX([5]Validation!$O$11:$R$14, MATCH($Q69,[5]Validation!$M$11:$M$14,0),MATCH($P69,[5]Validation!$O$9:$R$9,0)),[5]Validation!$F$10:$G$25,2,FALSE), "")</f>
        <v>Moderate</v>
      </c>
      <c r="S69" s="134" t="s">
        <v>1364</v>
      </c>
      <c r="T69" s="8" t="str">
        <f>IFERROR(VLOOKUP(INDEX([5]Validation!$O$20:$R$23, MATCH($R69,[5]Validation!$M$20:$M$23,0),MATCH(J69,[5]Validation!$O$18:$R$18,0)),v.IPCC.risk,2,FALSE), "")</f>
        <v>Low</v>
      </c>
      <c r="U69" s="8" t="str">
        <f>IFERROR(VLOOKUP(INDEX([5]Validation!$O$20:$R$23, MATCH($R69,[5]Validation!$M$20:$M$23,0),MATCH(K69,[5]Validation!$O$18:$R$18,0)),v.IPCC.risk,2,FALSE), "")</f>
        <v>Low</v>
      </c>
      <c r="V69" s="8" t="str">
        <f>IFERROR(VLOOKUP(INDEX([5]Validation!$O$20:$R$23, MATCH($R69,[5]Validation!$M$20:$M$23,0),MATCH(L69,[5]Validation!$O$18:$R$18,0)),v.IPCC.risk,2,FALSE), "")</f>
        <v>Low</v>
      </c>
      <c r="W69" s="8" t="str">
        <f>IFERROR(VLOOKUP(INDEX([5]Validation!$O$20:$R$23, MATCH($R69,[5]Validation!$M$20:$M$23,0),MATCH(M69,[5]Validation!$O$18:$R$18,0)),v.IPCC.risk,2,FALSE), "")</f>
        <v>Moderate</v>
      </c>
      <c r="X69" s="8" t="str">
        <f>IFERROR(VLOOKUP(INDEX([5]Validation!$O$20:$R$23, MATCH($R69,[5]Validation!$M$20:$M$23,0),MATCH(N69,[5]Validation!$O$18:$R$18,0)),v.IPCC.risk,2,FALSE), "")</f>
        <v>Moderate</v>
      </c>
      <c r="Y69" s="8" t="s">
        <v>479</v>
      </c>
      <c r="Z69" s="173" t="s">
        <v>1365</v>
      </c>
      <c r="AA69" s="8" t="s">
        <v>65</v>
      </c>
      <c r="AB69" s="134" t="s">
        <v>1006</v>
      </c>
      <c r="AC69" s="216"/>
    </row>
    <row r="70" spans="1:29" s="150" customFormat="1" ht="80.099999999999994" customHeight="1" x14ac:dyDescent="0.25">
      <c r="A70" s="94" t="s">
        <v>1386</v>
      </c>
      <c r="B70" s="99" t="s">
        <v>68</v>
      </c>
      <c r="C70" s="96" t="s">
        <v>1001</v>
      </c>
      <c r="D70" s="96" t="s">
        <v>444</v>
      </c>
      <c r="E70" s="96"/>
      <c r="F70" s="96" t="s">
        <v>31</v>
      </c>
      <c r="G70" s="95" t="s">
        <v>1387</v>
      </c>
      <c r="H70" s="97"/>
      <c r="I70" s="97"/>
      <c r="J70" s="93" t="s">
        <v>34</v>
      </c>
      <c r="K70" s="93" t="s">
        <v>34</v>
      </c>
      <c r="L70" s="93" t="s">
        <v>34</v>
      </c>
      <c r="M70" s="93" t="s">
        <v>35</v>
      </c>
      <c r="N70" s="93" t="s">
        <v>35</v>
      </c>
      <c r="O70" s="132" t="s">
        <v>1384</v>
      </c>
      <c r="P70" s="5" t="s">
        <v>36</v>
      </c>
      <c r="Q70" s="7" t="s">
        <v>34</v>
      </c>
      <c r="R70" s="8" t="str">
        <f>IFERROR(VLOOKUP(INDEX([5]Validation!$O$11:$R$14, MATCH($Q70,[5]Validation!$M$11:$M$14,0),MATCH($P70,[5]Validation!$O$9:$R$9,0)),[5]Validation!$F$10:$G$25,2,FALSE), "")</f>
        <v>High</v>
      </c>
      <c r="S70" s="134" t="s">
        <v>1388</v>
      </c>
      <c r="T70" s="8" t="str">
        <f>IFERROR(VLOOKUP(INDEX([5]Validation!$O$20:$R$23, MATCH($R70,[5]Validation!$M$20:$M$23,0),MATCH(J70,[5]Validation!$O$18:$R$18,0)),v.IPCC.risk,2,FALSE), "")</f>
        <v>Low</v>
      </c>
      <c r="U70" s="8" t="str">
        <f>IFERROR(VLOOKUP(INDEX([5]Validation!$O$20:$R$23, MATCH($R70,[5]Validation!$M$20:$M$23,0),MATCH(K70,[5]Validation!$O$18:$R$18,0)),v.IPCC.risk,2,FALSE), "")</f>
        <v>Low</v>
      </c>
      <c r="V70" s="8" t="str">
        <f>IFERROR(VLOOKUP(INDEX([5]Validation!$O$20:$R$23, MATCH($R70,[5]Validation!$M$20:$M$23,0),MATCH(L70,[5]Validation!$O$18:$R$18,0)),v.IPCC.risk,2,FALSE), "")</f>
        <v>Low</v>
      </c>
      <c r="W70" s="8" t="str">
        <f>IFERROR(VLOOKUP(INDEX([5]Validation!$O$20:$R$23, MATCH($R70,[5]Validation!$M$20:$M$23,0),MATCH(M70,[5]Validation!$O$18:$R$18,0)),v.IPCC.risk,2,FALSE), "")</f>
        <v>Moderate</v>
      </c>
      <c r="X70" s="8" t="str">
        <f>IFERROR(VLOOKUP(INDEX([5]Validation!$O$20:$R$23, MATCH($R70,[5]Validation!$M$20:$M$23,0),MATCH(N70,[5]Validation!$O$18:$R$18,0)),v.IPCC.risk,2,FALSE), "")</f>
        <v>Moderate</v>
      </c>
      <c r="Y70" s="8" t="s">
        <v>479</v>
      </c>
      <c r="Z70" s="134" t="s">
        <v>1005</v>
      </c>
      <c r="AA70" s="8" t="s">
        <v>65</v>
      </c>
      <c r="AB70" s="134" t="s">
        <v>1006</v>
      </c>
      <c r="AC70" s="216"/>
    </row>
    <row r="71" spans="1:29" s="150" customFormat="1" ht="80.099999999999994" customHeight="1" x14ac:dyDescent="0.25">
      <c r="A71" s="94" t="s">
        <v>1382</v>
      </c>
      <c r="B71" s="98" t="s">
        <v>623</v>
      </c>
      <c r="C71" s="96" t="s">
        <v>1001</v>
      </c>
      <c r="D71" s="96" t="s">
        <v>444</v>
      </c>
      <c r="E71" s="96"/>
      <c r="F71" s="96" t="s">
        <v>31</v>
      </c>
      <c r="G71" s="95" t="s">
        <v>1383</v>
      </c>
      <c r="H71" s="97"/>
      <c r="I71" s="97"/>
      <c r="J71" s="93" t="s">
        <v>34</v>
      </c>
      <c r="K71" s="93" t="s">
        <v>34</v>
      </c>
      <c r="L71" s="93" t="s">
        <v>34</v>
      </c>
      <c r="M71" s="93" t="s">
        <v>35</v>
      </c>
      <c r="N71" s="93" t="s">
        <v>35</v>
      </c>
      <c r="O71" s="132" t="s">
        <v>1384</v>
      </c>
      <c r="P71" s="5" t="s">
        <v>36</v>
      </c>
      <c r="Q71" s="7" t="s">
        <v>34</v>
      </c>
      <c r="R71" s="8" t="str">
        <f>IFERROR(VLOOKUP(INDEX([5]Validation!$O$11:$R$14, MATCH($Q71,[5]Validation!$M$11:$M$14,0),MATCH($P71,[5]Validation!$O$9:$R$9,0)),[5]Validation!$F$10:$G$25,2,FALSE), "")</f>
        <v>High</v>
      </c>
      <c r="S71" s="134" t="s">
        <v>1385</v>
      </c>
      <c r="T71" s="8" t="str">
        <f>IFERROR(VLOOKUP(INDEX([5]Validation!$O$20:$R$23, MATCH($R71,[5]Validation!$M$20:$M$23,0),MATCH(J71,[5]Validation!$O$18:$R$18,0)),v.IPCC.risk,2,FALSE), "")</f>
        <v>Low</v>
      </c>
      <c r="U71" s="8" t="str">
        <f>IFERROR(VLOOKUP(INDEX([5]Validation!$O$20:$R$23, MATCH($R71,[5]Validation!$M$20:$M$23,0),MATCH(K71,[5]Validation!$O$18:$R$18,0)),v.IPCC.risk,2,FALSE), "")</f>
        <v>Low</v>
      </c>
      <c r="V71" s="8" t="str">
        <f>IFERROR(VLOOKUP(INDEX([5]Validation!$O$20:$R$23, MATCH($R71,[5]Validation!$M$20:$M$23,0),MATCH(L71,[5]Validation!$O$18:$R$18,0)),v.IPCC.risk,2,FALSE), "")</f>
        <v>Low</v>
      </c>
      <c r="W71" s="8" t="str">
        <f>IFERROR(VLOOKUP(INDEX([5]Validation!$O$20:$R$23, MATCH($R71,[5]Validation!$M$20:$M$23,0),MATCH(M71,[5]Validation!$O$18:$R$18,0)),v.IPCC.risk,2,FALSE), "")</f>
        <v>Moderate</v>
      </c>
      <c r="X71" s="8" t="str">
        <f>IFERROR(VLOOKUP(INDEX([5]Validation!$O$20:$R$23, MATCH($R71,[5]Validation!$M$20:$M$23,0),MATCH(N71,[5]Validation!$O$18:$R$18,0)),v.IPCC.risk,2,FALSE), "")</f>
        <v>Moderate</v>
      </c>
      <c r="Y71" s="8" t="s">
        <v>479</v>
      </c>
      <c r="Z71" s="134" t="s">
        <v>1005</v>
      </c>
      <c r="AA71" s="8" t="s">
        <v>65</v>
      </c>
      <c r="AB71" s="134" t="s">
        <v>1006</v>
      </c>
      <c r="AC71" s="216"/>
    </row>
    <row r="72" spans="1:29" s="150" customFormat="1" ht="80.099999999999994" customHeight="1" x14ac:dyDescent="0.25">
      <c r="A72" s="94" t="s">
        <v>1379</v>
      </c>
      <c r="B72" s="98" t="s">
        <v>497</v>
      </c>
      <c r="C72" s="96" t="s">
        <v>1001</v>
      </c>
      <c r="D72" s="96" t="s">
        <v>444</v>
      </c>
      <c r="E72" s="96"/>
      <c r="F72" s="96" t="s">
        <v>31</v>
      </c>
      <c r="G72" s="95" t="s">
        <v>1380</v>
      </c>
      <c r="H72" s="97"/>
      <c r="I72" s="97"/>
      <c r="J72" s="93" t="s">
        <v>34</v>
      </c>
      <c r="K72" s="93" t="s">
        <v>34</v>
      </c>
      <c r="L72" s="93" t="s">
        <v>34</v>
      </c>
      <c r="M72" s="93" t="s">
        <v>35</v>
      </c>
      <c r="N72" s="93" t="s">
        <v>35</v>
      </c>
      <c r="O72" s="132" t="s">
        <v>1003</v>
      </c>
      <c r="P72" s="5" t="s">
        <v>35</v>
      </c>
      <c r="Q72" s="7" t="s">
        <v>122</v>
      </c>
      <c r="R72" s="8" t="str">
        <f>IFERROR(VLOOKUP(INDEX([5]Validation!$O$11:$R$14, MATCH($Q72,[5]Validation!$M$11:$M$14,0),MATCH($P72,[5]Validation!$O$9:$R$9,0)),[5]Validation!$F$10:$G$25,2,FALSE), "")</f>
        <v>Moderate</v>
      </c>
      <c r="S72" s="134" t="s">
        <v>1381</v>
      </c>
      <c r="T72" s="8" t="str">
        <f>IFERROR(VLOOKUP(INDEX([5]Validation!$O$20:$R$23, MATCH($R72,[5]Validation!$M$20:$M$23,0),MATCH(J72,[5]Validation!$O$18:$R$18,0)),v.IPCC.risk,2,FALSE), "")</f>
        <v>Low</v>
      </c>
      <c r="U72" s="8" t="str">
        <f>IFERROR(VLOOKUP(INDEX([5]Validation!$O$20:$R$23, MATCH($R72,[5]Validation!$M$20:$M$23,0),MATCH(K72,[5]Validation!$O$18:$R$18,0)),v.IPCC.risk,2,FALSE), "")</f>
        <v>Low</v>
      </c>
      <c r="V72" s="8" t="str">
        <f>IFERROR(VLOOKUP(INDEX([5]Validation!$O$20:$R$23, MATCH($R72,[5]Validation!$M$20:$M$23,0),MATCH(L72,[5]Validation!$O$18:$R$18,0)),v.IPCC.risk,2,FALSE), "")</f>
        <v>Low</v>
      </c>
      <c r="W72" s="8" t="str">
        <f>IFERROR(VLOOKUP(INDEX([5]Validation!$O$20:$R$23, MATCH($R72,[5]Validation!$M$20:$M$23,0),MATCH(M72,[5]Validation!$O$18:$R$18,0)),v.IPCC.risk,2,FALSE), "")</f>
        <v>Moderate</v>
      </c>
      <c r="X72" s="8" t="str">
        <f>IFERROR(VLOOKUP(INDEX([5]Validation!$O$20:$R$23, MATCH($R72,[5]Validation!$M$20:$M$23,0),MATCH(N72,[5]Validation!$O$18:$R$18,0)),v.IPCC.risk,2,FALSE), "")</f>
        <v>Moderate</v>
      </c>
      <c r="Y72" s="8" t="s">
        <v>479</v>
      </c>
      <c r="Z72" s="134" t="s">
        <v>1005</v>
      </c>
      <c r="AA72" s="8" t="s">
        <v>65</v>
      </c>
      <c r="AB72" s="134" t="s">
        <v>1006</v>
      </c>
      <c r="AC72" s="216"/>
    </row>
    <row r="73" spans="1:29" s="150" customFormat="1" ht="80.099999999999994" customHeight="1" x14ac:dyDescent="0.25">
      <c r="A73" s="94" t="s">
        <v>1322</v>
      </c>
      <c r="B73" s="98" t="s">
        <v>647</v>
      </c>
      <c r="C73" s="96" t="s">
        <v>1001</v>
      </c>
      <c r="D73" s="96" t="s">
        <v>444</v>
      </c>
      <c r="E73" s="96"/>
      <c r="F73" s="96" t="s">
        <v>31</v>
      </c>
      <c r="G73" s="95" t="s">
        <v>1323</v>
      </c>
      <c r="H73" s="97"/>
      <c r="I73" s="97"/>
      <c r="J73" s="93" t="s">
        <v>34</v>
      </c>
      <c r="K73" s="93" t="s">
        <v>34</v>
      </c>
      <c r="L73" s="93" t="s">
        <v>35</v>
      </c>
      <c r="M73" s="93" t="s">
        <v>35</v>
      </c>
      <c r="N73" s="93" t="s">
        <v>35</v>
      </c>
      <c r="O73" s="132" t="s">
        <v>1003</v>
      </c>
      <c r="P73" s="5" t="s">
        <v>35</v>
      </c>
      <c r="Q73" s="7" t="s">
        <v>34</v>
      </c>
      <c r="R73" s="8" t="str">
        <f>IFERROR(VLOOKUP(INDEX([5]Validation!$O$11:$R$14, MATCH($Q73,[5]Validation!$M$11:$M$14,0),MATCH($P73,[5]Validation!$O$9:$R$9,0)),[5]Validation!$F$10:$G$25,2,FALSE), "")</f>
        <v>Moderate</v>
      </c>
      <c r="S73" s="134" t="s">
        <v>1324</v>
      </c>
      <c r="T73" s="8" t="str">
        <f>IFERROR(VLOOKUP(INDEX([5]Validation!$O$20:$R$23, MATCH($R73,[5]Validation!$M$20:$M$23,0),MATCH(J73,[5]Validation!$O$18:$R$18,0)),v.IPCC.risk,2,FALSE), "")</f>
        <v>Low</v>
      </c>
      <c r="U73" s="8" t="str">
        <f>IFERROR(VLOOKUP(INDEX([5]Validation!$O$20:$R$23, MATCH($R73,[5]Validation!$M$20:$M$23,0),MATCH(K73,[5]Validation!$O$18:$R$18,0)),v.IPCC.risk,2,FALSE), "")</f>
        <v>Low</v>
      </c>
      <c r="V73" s="8" t="str">
        <f>IFERROR(VLOOKUP(INDEX([5]Validation!$O$20:$R$23, MATCH($R73,[5]Validation!$M$20:$M$23,0),MATCH(L73,[5]Validation!$O$18:$R$18,0)),v.IPCC.risk,2,FALSE), "")</f>
        <v>Moderate</v>
      </c>
      <c r="W73" s="8" t="str">
        <f>IFERROR(VLOOKUP(INDEX([5]Validation!$O$20:$R$23, MATCH($R73,[5]Validation!$M$20:$M$23,0),MATCH(M73,[5]Validation!$O$18:$R$18,0)),v.IPCC.risk,2,FALSE), "")</f>
        <v>Moderate</v>
      </c>
      <c r="X73" s="8" t="str">
        <f>IFERROR(VLOOKUP(INDEX([5]Validation!$O$20:$R$23, MATCH($R73,[5]Validation!$M$20:$M$23,0),MATCH(N73,[5]Validation!$O$18:$R$18,0)),v.IPCC.risk,2,FALSE), "")</f>
        <v>Moderate</v>
      </c>
      <c r="Y73" s="8" t="s">
        <v>479</v>
      </c>
      <c r="Z73" s="134" t="s">
        <v>1005</v>
      </c>
      <c r="AA73" s="8" t="s">
        <v>65</v>
      </c>
      <c r="AB73" s="134" t="s">
        <v>1006</v>
      </c>
      <c r="AC73" s="216"/>
    </row>
    <row r="74" spans="1:29" s="150" customFormat="1" ht="80.099999999999994" customHeight="1" x14ac:dyDescent="0.25">
      <c r="A74" s="94" t="s">
        <v>1375</v>
      </c>
      <c r="B74" s="98" t="s">
        <v>340</v>
      </c>
      <c r="C74" s="96" t="s">
        <v>1001</v>
      </c>
      <c r="D74" s="96" t="s">
        <v>444</v>
      </c>
      <c r="E74" s="96" t="s">
        <v>1376</v>
      </c>
      <c r="F74" s="96" t="s">
        <v>31</v>
      </c>
      <c r="G74" s="95" t="s">
        <v>1377</v>
      </c>
      <c r="H74" s="97"/>
      <c r="I74" s="97"/>
      <c r="J74" s="93" t="s">
        <v>34</v>
      </c>
      <c r="K74" s="93" t="s">
        <v>34</v>
      </c>
      <c r="L74" s="93" t="s">
        <v>34</v>
      </c>
      <c r="M74" s="93" t="s">
        <v>35</v>
      </c>
      <c r="N74" s="93" t="s">
        <v>35</v>
      </c>
      <c r="O74" s="132" t="s">
        <v>1003</v>
      </c>
      <c r="P74" s="5" t="s">
        <v>36</v>
      </c>
      <c r="Q74" s="7" t="s">
        <v>34</v>
      </c>
      <c r="R74" s="8" t="str">
        <f>IFERROR(VLOOKUP(INDEX([5]Validation!$O$11:$R$14, MATCH($Q74,[5]Validation!$M$11:$M$14,0),MATCH($P74,[5]Validation!$O$9:$R$9,0)),[5]Validation!$F$10:$G$25,2,FALSE), "")</f>
        <v>High</v>
      </c>
      <c r="S74" s="134" t="s">
        <v>1378</v>
      </c>
      <c r="T74" s="8" t="str">
        <f>IFERROR(VLOOKUP(INDEX([5]Validation!$O$20:$R$23, MATCH($R74,[5]Validation!$M$20:$M$23,0),MATCH(J74,[5]Validation!$O$18:$R$18,0)),v.IPCC.risk,2,FALSE), "")</f>
        <v>Low</v>
      </c>
      <c r="U74" s="8" t="str">
        <f>IFERROR(VLOOKUP(INDEX([5]Validation!$O$20:$R$23, MATCH($R74,[5]Validation!$M$20:$M$23,0),MATCH(K74,[5]Validation!$O$18:$R$18,0)),v.IPCC.risk,2,FALSE), "")</f>
        <v>Low</v>
      </c>
      <c r="V74" s="8" t="str">
        <f>IFERROR(VLOOKUP(INDEX([5]Validation!$O$20:$R$23, MATCH($R74,[5]Validation!$M$20:$M$23,0),MATCH(L74,[5]Validation!$O$18:$R$18,0)),v.IPCC.risk,2,FALSE), "")</f>
        <v>Low</v>
      </c>
      <c r="W74" s="8" t="str">
        <f>IFERROR(VLOOKUP(INDEX([5]Validation!$O$20:$R$23, MATCH($R74,[5]Validation!$M$20:$M$23,0),MATCH(M74,[5]Validation!$O$18:$R$18,0)),v.IPCC.risk,2,FALSE), "")</f>
        <v>Moderate</v>
      </c>
      <c r="X74" s="8" t="str">
        <f>IFERROR(VLOOKUP(INDEX([5]Validation!$O$20:$R$23, MATCH($R74,[5]Validation!$M$20:$M$23,0),MATCH(N74,[5]Validation!$O$18:$R$18,0)),v.IPCC.risk,2,FALSE), "")</f>
        <v>Moderate</v>
      </c>
      <c r="Y74" s="8" t="s">
        <v>479</v>
      </c>
      <c r="Z74" s="173" t="s">
        <v>1005</v>
      </c>
      <c r="AA74" s="8" t="s">
        <v>65</v>
      </c>
      <c r="AB74" s="134" t="s">
        <v>1006</v>
      </c>
      <c r="AC74" s="216"/>
    </row>
    <row r="75" spans="1:29" s="150" customFormat="1" ht="80.099999999999994" customHeight="1" x14ac:dyDescent="0.25">
      <c r="A75" s="94" t="s">
        <v>1008</v>
      </c>
      <c r="B75" s="99" t="s">
        <v>491</v>
      </c>
      <c r="C75" s="96" t="s">
        <v>1001</v>
      </c>
      <c r="D75" s="96" t="s">
        <v>444</v>
      </c>
      <c r="E75" s="96"/>
      <c r="F75" s="96" t="s">
        <v>31</v>
      </c>
      <c r="G75" s="95"/>
      <c r="H75" s="97"/>
      <c r="I75" s="97"/>
      <c r="J75" s="93" t="s">
        <v>34</v>
      </c>
      <c r="K75" s="93" t="s">
        <v>35</v>
      </c>
      <c r="L75" s="93" t="s">
        <v>35</v>
      </c>
      <c r="M75" s="93" t="s">
        <v>35</v>
      </c>
      <c r="N75" s="93" t="s">
        <v>278</v>
      </c>
      <c r="O75" s="132"/>
      <c r="P75" s="5" t="s">
        <v>36</v>
      </c>
      <c r="Q75" s="7" t="s">
        <v>122</v>
      </c>
      <c r="R75" s="8" t="str">
        <f>IFERROR(VLOOKUP(INDEX([5]Validation!$O$11:$R$14, MATCH($Q75,[5]Validation!$M$11:$M$14,0),MATCH($P75,[5]Validation!$O$9:$R$9,0)),[5]Validation!$F$10:$G$25,2,FALSE), "")</f>
        <v>High</v>
      </c>
      <c r="S75" s="134" t="s">
        <v>1004</v>
      </c>
      <c r="T75" s="8" t="str">
        <f>IFERROR(VLOOKUP(INDEX([5]Validation!$O$20:$R$23, MATCH($R75,[5]Validation!$M$20:$M$23,0),MATCH(J75,[5]Validation!$O$18:$R$18,0)),v.IPCC.risk,2,FALSE), "")</f>
        <v>Low</v>
      </c>
      <c r="U75" s="8" t="str">
        <f>IFERROR(VLOOKUP(INDEX([5]Validation!$O$20:$R$23, MATCH($R75,[5]Validation!$M$20:$M$23,0),MATCH(K75,[5]Validation!$O$18:$R$18,0)),v.IPCC.risk,2,FALSE), "")</f>
        <v>Moderate</v>
      </c>
      <c r="V75" s="8" t="str">
        <f>IFERROR(VLOOKUP(INDEX([5]Validation!$O$20:$R$23, MATCH($R75,[5]Validation!$M$20:$M$23,0),MATCH(L75,[5]Validation!$O$18:$R$18,0)),v.IPCC.risk,2,FALSE), "")</f>
        <v>Moderate</v>
      </c>
      <c r="W75" s="8" t="str">
        <f>IFERROR(VLOOKUP(INDEX([5]Validation!$O$20:$R$23, MATCH($R75,[5]Validation!$M$20:$M$23,0),MATCH(M75,[5]Validation!$O$18:$R$18,0)),v.IPCC.risk,2,FALSE), "")</f>
        <v>Moderate</v>
      </c>
      <c r="X75" s="8" t="str">
        <f>IFERROR(VLOOKUP(INDEX([5]Validation!$O$20:$R$23, MATCH($R75,[5]Validation!$M$20:$M$23,0),MATCH(N75,[5]Validation!$O$18:$R$18,0)),v.IPCC.risk,2,FALSE), "")</f>
        <v>High</v>
      </c>
      <c r="Y75" s="8" t="s">
        <v>479</v>
      </c>
      <c r="Z75" s="173" t="s">
        <v>1005</v>
      </c>
      <c r="AA75" s="8" t="s">
        <v>65</v>
      </c>
      <c r="AB75" s="134" t="s">
        <v>1006</v>
      </c>
      <c r="AC75" s="216"/>
    </row>
    <row r="76" spans="1:29" s="150" customFormat="1" ht="80.099999999999994" customHeight="1" x14ac:dyDescent="0.25">
      <c r="A76" s="94" t="s">
        <v>1007</v>
      </c>
      <c r="B76" s="98" t="s">
        <v>259</v>
      </c>
      <c r="C76" s="96" t="s">
        <v>1001</v>
      </c>
      <c r="D76" s="96" t="s">
        <v>444</v>
      </c>
      <c r="E76" s="96"/>
      <c r="F76" s="96" t="s">
        <v>31</v>
      </c>
      <c r="G76" s="95"/>
      <c r="H76" s="97"/>
      <c r="I76" s="97"/>
      <c r="J76" s="93" t="s">
        <v>34</v>
      </c>
      <c r="K76" s="93" t="s">
        <v>35</v>
      </c>
      <c r="L76" s="93" t="s">
        <v>35</v>
      </c>
      <c r="M76" s="93" t="s">
        <v>35</v>
      </c>
      <c r="N76" s="93" t="s">
        <v>278</v>
      </c>
      <c r="O76" s="132" t="s">
        <v>1003</v>
      </c>
      <c r="P76" s="5" t="s">
        <v>36</v>
      </c>
      <c r="Q76" s="7" t="s">
        <v>278</v>
      </c>
      <c r="R76" s="8" t="str">
        <f>IFERROR(VLOOKUP(INDEX([5]Validation!$O$11:$R$14, MATCH($Q76,[5]Validation!$M$11:$M$14,0),MATCH($P76,[5]Validation!$O$9:$R$9,0)),[5]Validation!$F$10:$G$25,2,FALSE), "")</f>
        <v>Moderate</v>
      </c>
      <c r="S76" s="134" t="s">
        <v>1004</v>
      </c>
      <c r="T76" s="8" t="str">
        <f>IFERROR(VLOOKUP(INDEX([5]Validation!$O$20:$R$23, MATCH($R76,[5]Validation!$M$20:$M$23,0),MATCH(J76,[5]Validation!$O$18:$R$18,0)),v.IPCC.risk,2,FALSE), "")</f>
        <v>Low</v>
      </c>
      <c r="U76" s="8" t="str">
        <f>IFERROR(VLOOKUP(INDEX([5]Validation!$O$20:$R$23, MATCH($R76,[5]Validation!$M$20:$M$23,0),MATCH(K76,[5]Validation!$O$18:$R$18,0)),v.IPCC.risk,2,FALSE), "")</f>
        <v>Moderate</v>
      </c>
      <c r="V76" s="8" t="str">
        <f>IFERROR(VLOOKUP(INDEX([5]Validation!$O$20:$R$23, MATCH($R76,[5]Validation!$M$20:$M$23,0),MATCH(L76,[5]Validation!$O$18:$R$18,0)),v.IPCC.risk,2,FALSE), "")</f>
        <v>Moderate</v>
      </c>
      <c r="W76" s="8" t="str">
        <f>IFERROR(VLOOKUP(INDEX([5]Validation!$O$20:$R$23, MATCH($R76,[5]Validation!$M$20:$M$23,0),MATCH(M76,[5]Validation!$O$18:$R$18,0)),v.IPCC.risk,2,FALSE), "")</f>
        <v>Moderate</v>
      </c>
      <c r="X76" s="8" t="str">
        <f>IFERROR(VLOOKUP(INDEX([5]Validation!$O$20:$R$23, MATCH($R76,[5]Validation!$M$20:$M$23,0),MATCH(N76,[5]Validation!$O$18:$R$18,0)),v.IPCC.risk,2,FALSE), "")</f>
        <v>High</v>
      </c>
      <c r="Y76" s="8" t="s">
        <v>479</v>
      </c>
      <c r="Z76" s="173" t="s">
        <v>1005</v>
      </c>
      <c r="AA76" s="8" t="s">
        <v>65</v>
      </c>
      <c r="AB76" s="134" t="s">
        <v>1006</v>
      </c>
      <c r="AC76" s="216"/>
    </row>
    <row r="77" spans="1:29" s="150" customFormat="1" ht="80.099999999999994" customHeight="1" x14ac:dyDescent="0.25">
      <c r="A77" s="94" t="s">
        <v>1786</v>
      </c>
      <c r="B77" s="99" t="s">
        <v>57</v>
      </c>
      <c r="C77" s="96"/>
      <c r="D77" s="96" t="s">
        <v>444</v>
      </c>
      <c r="E77" s="96"/>
      <c r="F77" s="96" t="s">
        <v>31</v>
      </c>
      <c r="G77" s="95" t="s">
        <v>1787</v>
      </c>
      <c r="H77" s="97"/>
      <c r="I77" s="97"/>
      <c r="J77" s="93" t="s">
        <v>34</v>
      </c>
      <c r="K77" s="93" t="s">
        <v>34</v>
      </c>
      <c r="L77" s="93" t="s">
        <v>34</v>
      </c>
      <c r="M77" s="93" t="s">
        <v>34</v>
      </c>
      <c r="N77" s="93" t="s">
        <v>34</v>
      </c>
      <c r="O77" s="132" t="s">
        <v>1616</v>
      </c>
      <c r="P77" s="5" t="s">
        <v>34</v>
      </c>
      <c r="Q77" s="7" t="s">
        <v>278</v>
      </c>
      <c r="R77" s="8" t="str">
        <f>IFERROR(VLOOKUP(INDEX([5]Validation!$O$11:$R$14, MATCH($Q77,[5]Validation!$M$11:$M$14,0),MATCH($P77,[5]Validation!$O$9:$R$9,0)),[5]Validation!$F$10:$G$25,2,FALSE), "")</f>
        <v>Low</v>
      </c>
      <c r="S77" s="134" t="s">
        <v>1726</v>
      </c>
      <c r="T77" s="8" t="str">
        <f>IFERROR(VLOOKUP(INDEX([5]Validation!$O$20:$R$23, MATCH($R77,[5]Validation!$M$20:$M$23,0),MATCH(J77,[5]Validation!$O$18:$R$18,0)),v.IPCC.risk,2,FALSE), "")</f>
        <v>Low</v>
      </c>
      <c r="U77" s="8" t="str">
        <f>IFERROR(VLOOKUP(INDEX([5]Validation!$O$20:$R$23, MATCH($R77,[5]Validation!$M$20:$M$23,0),MATCH(K77,[5]Validation!$O$18:$R$18,0)),v.IPCC.risk,2,FALSE), "")</f>
        <v>Low</v>
      </c>
      <c r="V77" s="8" t="str">
        <f>IFERROR(VLOOKUP(INDEX([5]Validation!$O$20:$R$23, MATCH($R77,[5]Validation!$M$20:$M$23,0),MATCH(L77,[5]Validation!$O$18:$R$18,0)),v.IPCC.risk,2,FALSE), "")</f>
        <v>Low</v>
      </c>
      <c r="W77" s="8" t="str">
        <f>IFERROR(VLOOKUP(INDEX([5]Validation!$O$20:$R$23, MATCH($R77,[5]Validation!$M$20:$M$23,0),MATCH(M77,[5]Validation!$O$18:$R$18,0)),v.IPCC.risk,2,FALSE), "")</f>
        <v>Low</v>
      </c>
      <c r="X77" s="8" t="str">
        <f>IFERROR(VLOOKUP(INDEX([5]Validation!$O$20:$R$23, MATCH($R77,[5]Validation!$M$20:$M$23,0),MATCH(N77,[5]Validation!$O$18:$R$18,0)),v.IPCC.risk,2,FALSE), "")</f>
        <v>Low</v>
      </c>
      <c r="Y77" s="8" t="s">
        <v>479</v>
      </c>
      <c r="Z77" s="134" t="s">
        <v>945</v>
      </c>
      <c r="AA77" s="8" t="s">
        <v>43</v>
      </c>
      <c r="AB77" s="134"/>
      <c r="AC77" s="216"/>
    </row>
    <row r="78" spans="1:29" s="150" customFormat="1" ht="80.099999999999994" customHeight="1" x14ac:dyDescent="0.25">
      <c r="A78" s="94" t="s">
        <v>1915</v>
      </c>
      <c r="B78" s="98" t="s">
        <v>647</v>
      </c>
      <c r="C78" s="96" t="s">
        <v>1633</v>
      </c>
      <c r="D78" s="96" t="s">
        <v>444</v>
      </c>
      <c r="E78" s="96"/>
      <c r="F78" s="96" t="s">
        <v>31</v>
      </c>
      <c r="G78" s="95" t="s">
        <v>1916</v>
      </c>
      <c r="H78" s="97"/>
      <c r="I78" s="97"/>
      <c r="J78" s="93" t="s">
        <v>34</v>
      </c>
      <c r="K78" s="93" t="s">
        <v>34</v>
      </c>
      <c r="L78" s="93" t="s">
        <v>34</v>
      </c>
      <c r="M78" s="93" t="s">
        <v>34</v>
      </c>
      <c r="N78" s="93" t="s">
        <v>34</v>
      </c>
      <c r="O78" s="132" t="s">
        <v>1616</v>
      </c>
      <c r="P78" s="5" t="s">
        <v>34</v>
      </c>
      <c r="Q78" s="7" t="s">
        <v>278</v>
      </c>
      <c r="R78" s="8" t="str">
        <f>IFERROR(VLOOKUP(INDEX([5]Validation!$O$11:$R$14, MATCH($Q78,[5]Validation!$M$11:$M$14,0),MATCH($P78,[5]Validation!$O$9:$R$9,0)),[5]Validation!$F$10:$G$25,2,FALSE), "")</f>
        <v>Low</v>
      </c>
      <c r="S78" s="134" t="s">
        <v>1726</v>
      </c>
      <c r="T78" s="8" t="str">
        <f>IFERROR(VLOOKUP(INDEX([5]Validation!$O$20:$R$23, MATCH($R78,[5]Validation!$M$20:$M$23,0),MATCH(J78,[5]Validation!$O$18:$R$18,0)),v.IPCC.risk,2,FALSE), "")</f>
        <v>Low</v>
      </c>
      <c r="U78" s="8" t="str">
        <f>IFERROR(VLOOKUP(INDEX([5]Validation!$O$20:$R$23, MATCH($R78,[5]Validation!$M$20:$M$23,0),MATCH(K78,[5]Validation!$O$18:$R$18,0)),v.IPCC.risk,2,FALSE), "")</f>
        <v>Low</v>
      </c>
      <c r="V78" s="8" t="str">
        <f>IFERROR(VLOOKUP(INDEX([5]Validation!$O$20:$R$23, MATCH($R78,[5]Validation!$M$20:$M$23,0),MATCH(L78,[5]Validation!$O$18:$R$18,0)),v.IPCC.risk,2,FALSE), "")</f>
        <v>Low</v>
      </c>
      <c r="W78" s="8" t="str">
        <f>IFERROR(VLOOKUP(INDEX([5]Validation!$O$20:$R$23, MATCH($R78,[5]Validation!$M$20:$M$23,0),MATCH(M78,[5]Validation!$O$18:$R$18,0)),v.IPCC.risk,2,FALSE), "")</f>
        <v>Low</v>
      </c>
      <c r="X78" s="8" t="str">
        <f>IFERROR(VLOOKUP(INDEX([5]Validation!$O$20:$R$23, MATCH($R78,[5]Validation!$M$20:$M$23,0),MATCH(N78,[5]Validation!$O$18:$R$18,0)),v.IPCC.risk,2,FALSE), "")</f>
        <v>Low</v>
      </c>
      <c r="Y78" s="8" t="s">
        <v>1027</v>
      </c>
      <c r="Z78" s="134" t="s">
        <v>1899</v>
      </c>
      <c r="AA78" s="8" t="s">
        <v>65</v>
      </c>
      <c r="AB78" s="134"/>
      <c r="AC78" s="216"/>
    </row>
    <row r="79" spans="1:29" s="150" customFormat="1" ht="80.099999999999994" customHeight="1" x14ac:dyDescent="0.25">
      <c r="A79" s="94" t="s">
        <v>1784</v>
      </c>
      <c r="B79" s="98" t="s">
        <v>340</v>
      </c>
      <c r="C79" s="96" t="s">
        <v>1633</v>
      </c>
      <c r="D79" s="96" t="s">
        <v>444</v>
      </c>
      <c r="E79" s="96"/>
      <c r="F79" s="96" t="s">
        <v>31</v>
      </c>
      <c r="G79" s="95" t="s">
        <v>1785</v>
      </c>
      <c r="H79" s="97"/>
      <c r="I79" s="97"/>
      <c r="J79" s="93" t="s">
        <v>34</v>
      </c>
      <c r="K79" s="93" t="s">
        <v>34</v>
      </c>
      <c r="L79" s="93" t="s">
        <v>34</v>
      </c>
      <c r="M79" s="93" t="s">
        <v>34</v>
      </c>
      <c r="N79" s="93" t="s">
        <v>34</v>
      </c>
      <c r="O79" s="132" t="s">
        <v>1616</v>
      </c>
      <c r="P79" s="5" t="s">
        <v>34</v>
      </c>
      <c r="Q79" s="7" t="s">
        <v>278</v>
      </c>
      <c r="R79" s="8" t="str">
        <f>IFERROR(VLOOKUP(INDEX([5]Validation!$O$11:$R$14, MATCH($Q79,[5]Validation!$M$11:$M$14,0),MATCH($P79,[5]Validation!$O$9:$R$9,0)),[5]Validation!$F$10:$G$25,2,FALSE), "")</f>
        <v>Low</v>
      </c>
      <c r="S79" s="134" t="s">
        <v>1726</v>
      </c>
      <c r="T79" s="8" t="str">
        <f>IFERROR(VLOOKUP(INDEX([5]Validation!$O$20:$R$23, MATCH($R79,[5]Validation!$M$20:$M$23,0),MATCH(J79,[5]Validation!$O$18:$R$18,0)),v.IPCC.risk,2,FALSE), "")</f>
        <v>Low</v>
      </c>
      <c r="U79" s="8" t="str">
        <f>IFERROR(VLOOKUP(INDEX([5]Validation!$O$20:$R$23, MATCH($R79,[5]Validation!$M$20:$M$23,0),MATCH(K79,[5]Validation!$O$18:$R$18,0)),v.IPCC.risk,2,FALSE), "")</f>
        <v>Low</v>
      </c>
      <c r="V79" s="8" t="str">
        <f>IFERROR(VLOOKUP(INDEX([5]Validation!$O$20:$R$23, MATCH($R79,[5]Validation!$M$20:$M$23,0),MATCH(L79,[5]Validation!$O$18:$R$18,0)),v.IPCC.risk,2,FALSE), "")</f>
        <v>Low</v>
      </c>
      <c r="W79" s="8" t="str">
        <f>IFERROR(VLOOKUP(INDEX([5]Validation!$O$20:$R$23, MATCH($R79,[5]Validation!$M$20:$M$23,0),MATCH(M79,[5]Validation!$O$18:$R$18,0)),v.IPCC.risk,2,FALSE), "")</f>
        <v>Low</v>
      </c>
      <c r="X79" s="8" t="str">
        <f>IFERROR(VLOOKUP(INDEX([5]Validation!$O$20:$R$23, MATCH($R79,[5]Validation!$M$20:$M$23,0),MATCH(N79,[5]Validation!$O$18:$R$18,0)),v.IPCC.risk,2,FALSE), "")</f>
        <v>Low</v>
      </c>
      <c r="Y79" s="8" t="s">
        <v>479</v>
      </c>
      <c r="Z79" s="134" t="s">
        <v>945</v>
      </c>
      <c r="AA79" s="8" t="s">
        <v>43</v>
      </c>
      <c r="AB79" s="134"/>
      <c r="AC79" s="216"/>
    </row>
    <row r="80" spans="1:29" s="150" customFormat="1" ht="80.099999999999994" customHeight="1" x14ac:dyDescent="0.25">
      <c r="A80" s="94" t="s">
        <v>1913</v>
      </c>
      <c r="B80" s="95" t="s">
        <v>350</v>
      </c>
      <c r="C80" s="96" t="s">
        <v>1633</v>
      </c>
      <c r="D80" s="96" t="s">
        <v>444</v>
      </c>
      <c r="E80" s="96"/>
      <c r="F80" s="96" t="s">
        <v>31</v>
      </c>
      <c r="G80" s="95" t="s">
        <v>1914</v>
      </c>
      <c r="H80" s="97"/>
      <c r="I80" s="97"/>
      <c r="J80" s="93" t="s">
        <v>34</v>
      </c>
      <c r="K80" s="93" t="s">
        <v>34</v>
      </c>
      <c r="L80" s="93" t="s">
        <v>34</v>
      </c>
      <c r="M80" s="93" t="s">
        <v>34</v>
      </c>
      <c r="N80" s="93" t="s">
        <v>34</v>
      </c>
      <c r="O80" s="132" t="s">
        <v>1616</v>
      </c>
      <c r="P80" s="5" t="s">
        <v>34</v>
      </c>
      <c r="Q80" s="7" t="s">
        <v>278</v>
      </c>
      <c r="R80" s="8" t="str">
        <f>IFERROR(VLOOKUP(INDEX([5]Validation!$O$11:$R$14, MATCH($Q80,[5]Validation!$M$11:$M$14,0),MATCH($P80,[5]Validation!$O$9:$R$9,0)),[5]Validation!$F$10:$G$25,2,FALSE), "")</f>
        <v>Low</v>
      </c>
      <c r="S80" s="134" t="s">
        <v>1617</v>
      </c>
      <c r="T80" s="8" t="str">
        <f>IFERROR(VLOOKUP(INDEX([5]Validation!$O$20:$R$23, MATCH($R80,[5]Validation!$M$20:$M$23,0),MATCH(J80,[5]Validation!$O$18:$R$18,0)),v.IPCC.risk,2,FALSE), "")</f>
        <v>Low</v>
      </c>
      <c r="U80" s="8" t="str">
        <f>IFERROR(VLOOKUP(INDEX([5]Validation!$O$20:$R$23, MATCH($R80,[5]Validation!$M$20:$M$23,0),MATCH(K80,[5]Validation!$O$18:$R$18,0)),v.IPCC.risk,2,FALSE), "")</f>
        <v>Low</v>
      </c>
      <c r="V80" s="8" t="str">
        <f>IFERROR(VLOOKUP(INDEX([5]Validation!$O$20:$R$23, MATCH($R80,[5]Validation!$M$20:$M$23,0),MATCH(L80,[5]Validation!$O$18:$R$18,0)),v.IPCC.risk,2,FALSE), "")</f>
        <v>Low</v>
      </c>
      <c r="W80" s="8" t="str">
        <f>IFERROR(VLOOKUP(INDEX([5]Validation!$O$20:$R$23, MATCH($R80,[5]Validation!$M$20:$M$23,0),MATCH(M80,[5]Validation!$O$18:$R$18,0)),v.IPCC.risk,2,FALSE), "")</f>
        <v>Low</v>
      </c>
      <c r="X80" s="8" t="str">
        <f>IFERROR(VLOOKUP(INDEX([5]Validation!$O$20:$R$23, MATCH($R80,[5]Validation!$M$20:$M$23,0),MATCH(N80,[5]Validation!$O$18:$R$18,0)),v.IPCC.risk,2,FALSE), "")</f>
        <v>Low</v>
      </c>
      <c r="Y80" s="8" t="s">
        <v>1027</v>
      </c>
      <c r="Z80" s="134" t="s">
        <v>1899</v>
      </c>
      <c r="AA80" s="8" t="s">
        <v>65</v>
      </c>
      <c r="AB80" s="134" t="s">
        <v>1619</v>
      </c>
      <c r="AC80" s="216"/>
    </row>
    <row r="81" spans="1:29" s="150" customFormat="1" ht="80.099999999999994" customHeight="1" x14ac:dyDescent="0.25">
      <c r="A81" s="94" t="s">
        <v>1911</v>
      </c>
      <c r="B81" s="95" t="s">
        <v>174</v>
      </c>
      <c r="C81" s="96" t="s">
        <v>1633</v>
      </c>
      <c r="D81" s="96" t="s">
        <v>444</v>
      </c>
      <c r="E81" s="96"/>
      <c r="F81" s="96" t="s">
        <v>31</v>
      </c>
      <c r="G81" s="95" t="s">
        <v>1912</v>
      </c>
      <c r="H81" s="97"/>
      <c r="I81" s="97"/>
      <c r="J81" s="93" t="s">
        <v>34</v>
      </c>
      <c r="K81" s="93" t="s">
        <v>34</v>
      </c>
      <c r="L81" s="93" t="s">
        <v>34</v>
      </c>
      <c r="M81" s="93" t="s">
        <v>34</v>
      </c>
      <c r="N81" s="93" t="s">
        <v>34</v>
      </c>
      <c r="O81" s="132" t="s">
        <v>1616</v>
      </c>
      <c r="P81" s="5" t="s">
        <v>34</v>
      </c>
      <c r="Q81" s="7" t="s">
        <v>278</v>
      </c>
      <c r="R81" s="8" t="str">
        <f>IFERROR(VLOOKUP(INDEX([5]Validation!$O$11:$R$14, MATCH($Q81,[5]Validation!$M$11:$M$14,0),MATCH($P81,[5]Validation!$O$9:$R$9,0)),[5]Validation!$F$10:$G$25,2,FALSE), "")</f>
        <v>Low</v>
      </c>
      <c r="S81" s="134" t="s">
        <v>1617</v>
      </c>
      <c r="T81" s="8" t="str">
        <f>IFERROR(VLOOKUP(INDEX([5]Validation!$O$20:$R$23, MATCH($R81,[5]Validation!$M$20:$M$23,0),MATCH(J81,[5]Validation!$O$18:$R$18,0)),v.IPCC.risk,2,FALSE), "")</f>
        <v>Low</v>
      </c>
      <c r="U81" s="8" t="str">
        <f>IFERROR(VLOOKUP(INDEX([5]Validation!$O$20:$R$23, MATCH($R81,[5]Validation!$M$20:$M$23,0),MATCH(K81,[5]Validation!$O$18:$R$18,0)),v.IPCC.risk,2,FALSE), "")</f>
        <v>Low</v>
      </c>
      <c r="V81" s="8" t="str">
        <f>IFERROR(VLOOKUP(INDEX([5]Validation!$O$20:$R$23, MATCH($R81,[5]Validation!$M$20:$M$23,0),MATCH(L81,[5]Validation!$O$18:$R$18,0)),v.IPCC.risk,2,FALSE), "")</f>
        <v>Low</v>
      </c>
      <c r="W81" s="8" t="str">
        <f>IFERROR(VLOOKUP(INDEX([5]Validation!$O$20:$R$23, MATCH($R81,[5]Validation!$M$20:$M$23,0),MATCH(M81,[5]Validation!$O$18:$R$18,0)),v.IPCC.risk,2,FALSE), "")</f>
        <v>Low</v>
      </c>
      <c r="X81" s="8" t="str">
        <f>IFERROR(VLOOKUP(INDEX([5]Validation!$O$20:$R$23, MATCH($R81,[5]Validation!$M$20:$M$23,0),MATCH(N81,[5]Validation!$O$18:$R$18,0)),v.IPCC.risk,2,FALSE), "")</f>
        <v>Low</v>
      </c>
      <c r="Y81" s="8" t="s">
        <v>1027</v>
      </c>
      <c r="Z81" s="134" t="s">
        <v>1899</v>
      </c>
      <c r="AA81" s="8" t="s">
        <v>65</v>
      </c>
      <c r="AB81" s="134" t="s">
        <v>1619</v>
      </c>
      <c r="AC81" s="216"/>
    </row>
    <row r="82" spans="1:29" s="150" customFormat="1" ht="80.099999999999994" customHeight="1" x14ac:dyDescent="0.25">
      <c r="A82" s="94" t="s">
        <v>1632</v>
      </c>
      <c r="B82" s="99" t="s">
        <v>268</v>
      </c>
      <c r="C82" s="96" t="s">
        <v>1633</v>
      </c>
      <c r="D82" s="96" t="s">
        <v>444</v>
      </c>
      <c r="E82" s="96"/>
      <c r="F82" s="96" t="s">
        <v>31</v>
      </c>
      <c r="G82" s="95" t="s">
        <v>1634</v>
      </c>
      <c r="H82" s="97"/>
      <c r="I82" s="97"/>
      <c r="J82" s="93" t="s">
        <v>34</v>
      </c>
      <c r="K82" s="93" t="s">
        <v>34</v>
      </c>
      <c r="L82" s="93" t="s">
        <v>34</v>
      </c>
      <c r="M82" s="93" t="s">
        <v>34</v>
      </c>
      <c r="N82" s="93" t="s">
        <v>35</v>
      </c>
      <c r="O82" s="132" t="s">
        <v>1635</v>
      </c>
      <c r="P82" s="5" t="s">
        <v>34</v>
      </c>
      <c r="Q82" s="7" t="s">
        <v>278</v>
      </c>
      <c r="R82" s="8" t="str">
        <f>IFERROR(VLOOKUP(INDEX([5]Validation!$O$11:$R$14, MATCH($Q82,[5]Validation!$M$11:$M$14,0),MATCH($P82,[5]Validation!$O$9:$R$9,0)),[5]Validation!$F$10:$G$25,2,FALSE), "")</f>
        <v>Low</v>
      </c>
      <c r="S82" s="134" t="s">
        <v>1636</v>
      </c>
      <c r="T82" s="8" t="str">
        <f>IFERROR(VLOOKUP(INDEX([5]Validation!$O$20:$R$23, MATCH($R82,[5]Validation!$M$20:$M$23,0),MATCH(J82,[5]Validation!$O$18:$R$18,0)),v.IPCC.risk,2,FALSE), "")</f>
        <v>Low</v>
      </c>
      <c r="U82" s="8" t="str">
        <f>IFERROR(VLOOKUP(INDEX([5]Validation!$O$20:$R$23, MATCH($R82,[5]Validation!$M$20:$M$23,0),MATCH(K82,[5]Validation!$O$18:$R$18,0)),v.IPCC.risk,2,FALSE), "")</f>
        <v>Low</v>
      </c>
      <c r="V82" s="8" t="str">
        <f>IFERROR(VLOOKUP(INDEX([5]Validation!$O$20:$R$23, MATCH($R82,[5]Validation!$M$20:$M$23,0),MATCH(L82,[5]Validation!$O$18:$R$18,0)),v.IPCC.risk,2,FALSE), "")</f>
        <v>Low</v>
      </c>
      <c r="W82" s="8" t="str">
        <f>IFERROR(VLOOKUP(INDEX([5]Validation!$O$20:$R$23, MATCH($R82,[5]Validation!$M$20:$M$23,0),MATCH(M82,[5]Validation!$O$18:$R$18,0)),v.IPCC.risk,2,FALSE), "")</f>
        <v>Low</v>
      </c>
      <c r="X82" s="8" t="str">
        <f>IFERROR(VLOOKUP(INDEX([5]Validation!$O$20:$R$23, MATCH($R82,[5]Validation!$M$20:$M$23,0),MATCH(N82,[5]Validation!$O$18:$R$18,0)),v.IPCC.risk,2,FALSE), "")</f>
        <v>Low</v>
      </c>
      <c r="Y82" s="8" t="s">
        <v>479</v>
      </c>
      <c r="Z82" s="134" t="s">
        <v>1637</v>
      </c>
      <c r="AA82" s="8" t="s">
        <v>43</v>
      </c>
      <c r="AB82" s="134" t="s">
        <v>1638</v>
      </c>
      <c r="AC82" s="216"/>
    </row>
    <row r="83" spans="1:29" s="150" customFormat="1" ht="80.099999999999994" customHeight="1" x14ac:dyDescent="0.25">
      <c r="A83" s="94" t="s">
        <v>1000</v>
      </c>
      <c r="B83" s="95" t="s">
        <v>350</v>
      </c>
      <c r="C83" s="96" t="s">
        <v>1001</v>
      </c>
      <c r="D83" s="96" t="s">
        <v>444</v>
      </c>
      <c r="E83" s="96"/>
      <c r="F83" s="96" t="s">
        <v>31</v>
      </c>
      <c r="G83" s="95" t="s">
        <v>1002</v>
      </c>
      <c r="H83" s="97"/>
      <c r="I83" s="97"/>
      <c r="J83" s="93" t="s">
        <v>34</v>
      </c>
      <c r="K83" s="93" t="s">
        <v>35</v>
      </c>
      <c r="L83" s="93" t="s">
        <v>35</v>
      </c>
      <c r="M83" s="93" t="s">
        <v>35</v>
      </c>
      <c r="N83" s="93" t="s">
        <v>36</v>
      </c>
      <c r="O83" s="132" t="s">
        <v>1003</v>
      </c>
      <c r="P83" s="5" t="s">
        <v>36</v>
      </c>
      <c r="Q83" s="7" t="s">
        <v>122</v>
      </c>
      <c r="R83" s="8" t="str">
        <f>IFERROR(VLOOKUP(INDEX([5]Validation!$O$11:$R$14, MATCH($Q83,[5]Validation!$M$11:$M$14,0),MATCH($P83,[5]Validation!$O$9:$R$9,0)),[5]Validation!$F$10:$G$25,2,FALSE), "")</f>
        <v>High</v>
      </c>
      <c r="S83" s="134" t="s">
        <v>1004</v>
      </c>
      <c r="T83" s="8" t="str">
        <f>IFERROR(VLOOKUP(INDEX([5]Validation!$O$20:$R$23, MATCH($R83,[5]Validation!$M$20:$M$23,0),MATCH(J83,[5]Validation!$O$18:$R$18,0)),v.IPCC.risk,2,FALSE), "")</f>
        <v>Low</v>
      </c>
      <c r="U83" s="8" t="str">
        <f>IFERROR(VLOOKUP(INDEX([5]Validation!$O$20:$R$23, MATCH($R83,[5]Validation!$M$20:$M$23,0),MATCH(K83,[5]Validation!$O$18:$R$18,0)),v.IPCC.risk,2,FALSE), "")</f>
        <v>Moderate</v>
      </c>
      <c r="V83" s="8" t="str">
        <f>IFERROR(VLOOKUP(INDEX([5]Validation!$O$20:$R$23, MATCH($R83,[5]Validation!$M$20:$M$23,0),MATCH(L83,[5]Validation!$O$18:$R$18,0)),v.IPCC.risk,2,FALSE), "")</f>
        <v>Moderate</v>
      </c>
      <c r="W83" s="8" t="str">
        <f>IFERROR(VLOOKUP(INDEX([5]Validation!$O$20:$R$23, MATCH($R83,[5]Validation!$M$20:$M$23,0),MATCH(M83,[5]Validation!$O$18:$R$18,0)),v.IPCC.risk,2,FALSE), "")</f>
        <v>Moderate</v>
      </c>
      <c r="X83" s="8" t="str">
        <f>IFERROR(VLOOKUP(INDEX([5]Validation!$O$20:$R$23, MATCH($R83,[5]Validation!$M$20:$M$23,0),MATCH(N83,[5]Validation!$O$18:$R$18,0)),v.IPCC.risk,2,FALSE), "")</f>
        <v>High</v>
      </c>
      <c r="Y83" s="8" t="s">
        <v>479</v>
      </c>
      <c r="Z83" s="173" t="s">
        <v>1005</v>
      </c>
      <c r="AA83" s="8" t="s">
        <v>65</v>
      </c>
      <c r="AB83" s="134" t="s">
        <v>1006</v>
      </c>
      <c r="AC83" s="216"/>
    </row>
    <row r="84" spans="1:29" s="150" customFormat="1" ht="80.099999999999994" customHeight="1" x14ac:dyDescent="0.25">
      <c r="A84" s="94" t="s">
        <v>1781</v>
      </c>
      <c r="B84" s="98" t="s">
        <v>150</v>
      </c>
      <c r="C84" s="96" t="s">
        <v>1614</v>
      </c>
      <c r="D84" s="96" t="s">
        <v>444</v>
      </c>
      <c r="E84" s="96"/>
      <c r="F84" s="96" t="s">
        <v>31</v>
      </c>
      <c r="G84" s="95" t="s">
        <v>1782</v>
      </c>
      <c r="H84" s="97"/>
      <c r="I84" s="97"/>
      <c r="J84" s="93" t="s">
        <v>34</v>
      </c>
      <c r="K84" s="93" t="s">
        <v>34</v>
      </c>
      <c r="L84" s="93" t="s">
        <v>34</v>
      </c>
      <c r="M84" s="93" t="s">
        <v>34</v>
      </c>
      <c r="N84" s="93" t="s">
        <v>34</v>
      </c>
      <c r="O84" s="169" t="s">
        <v>1616</v>
      </c>
      <c r="P84" s="5" t="s">
        <v>34</v>
      </c>
      <c r="Q84" s="7" t="s">
        <v>278</v>
      </c>
      <c r="R84" s="8" t="str">
        <f>IFERROR(VLOOKUP(INDEX([5]Validation!$O$11:$R$14, MATCH($Q84,[5]Validation!$M$11:$M$14,0),MATCH($P84,[5]Validation!$O$9:$R$9,0)),[5]Validation!$F$10:$G$25,2,FALSE), "")</f>
        <v>Low</v>
      </c>
      <c r="S84" s="134" t="s">
        <v>1726</v>
      </c>
      <c r="T84" s="8" t="str">
        <f>IFERROR(VLOOKUP(INDEX([5]Validation!$O$20:$R$23, MATCH($R84,[5]Validation!$M$20:$M$23,0),MATCH(J84,[5]Validation!$O$18:$R$18,0)),v.IPCC.risk,2,FALSE), "")</f>
        <v>Low</v>
      </c>
      <c r="U84" s="8" t="str">
        <f>IFERROR(VLOOKUP(INDEX([5]Validation!$O$20:$R$23, MATCH($R84,[5]Validation!$M$20:$M$23,0),MATCH(K84,[5]Validation!$O$18:$R$18,0)),v.IPCC.risk,2,FALSE), "")</f>
        <v>Low</v>
      </c>
      <c r="V84" s="8" t="str">
        <f>IFERROR(VLOOKUP(INDEX([5]Validation!$O$20:$R$23, MATCH($R84,[5]Validation!$M$20:$M$23,0),MATCH(L84,[5]Validation!$O$18:$R$18,0)),v.IPCC.risk,2,FALSE), "")</f>
        <v>Low</v>
      </c>
      <c r="W84" s="8" t="str">
        <f>IFERROR(VLOOKUP(INDEX([5]Validation!$O$20:$R$23, MATCH($R84,[5]Validation!$M$20:$M$23,0),MATCH(M84,[5]Validation!$O$18:$R$18,0)),v.IPCC.risk,2,FALSE), "")</f>
        <v>Low</v>
      </c>
      <c r="X84" s="8" t="str">
        <f>IFERROR(VLOOKUP(INDEX([5]Validation!$O$20:$R$23, MATCH($R84,[5]Validation!$M$20:$M$23,0),MATCH(N84,[5]Validation!$O$18:$R$18,0)),v.IPCC.risk,2,FALSE), "")</f>
        <v>Low</v>
      </c>
      <c r="Y84" s="8" t="s">
        <v>479</v>
      </c>
      <c r="Z84" s="134" t="s">
        <v>945</v>
      </c>
      <c r="AA84" s="8" t="s">
        <v>65</v>
      </c>
      <c r="AB84" s="134" t="s">
        <v>1783</v>
      </c>
      <c r="AC84" s="216"/>
    </row>
    <row r="85" spans="1:29" s="150" customFormat="1" ht="80.099999999999994" customHeight="1" x14ac:dyDescent="0.25">
      <c r="A85" s="94" t="s">
        <v>1909</v>
      </c>
      <c r="B85" s="98" t="s">
        <v>88</v>
      </c>
      <c r="C85" s="96" t="s">
        <v>1614</v>
      </c>
      <c r="D85" s="96" t="s">
        <v>444</v>
      </c>
      <c r="E85" s="96"/>
      <c r="F85" s="96" t="s">
        <v>31</v>
      </c>
      <c r="G85" s="95" t="s">
        <v>1910</v>
      </c>
      <c r="H85" s="97"/>
      <c r="I85" s="97"/>
      <c r="J85" s="93" t="s">
        <v>34</v>
      </c>
      <c r="K85" s="93" t="s">
        <v>34</v>
      </c>
      <c r="L85" s="93" t="s">
        <v>34</v>
      </c>
      <c r="M85" s="93" t="s">
        <v>34</v>
      </c>
      <c r="N85" s="93" t="s">
        <v>34</v>
      </c>
      <c r="O85" s="132" t="s">
        <v>1616</v>
      </c>
      <c r="P85" s="5" t="s">
        <v>34</v>
      </c>
      <c r="Q85" s="7" t="s">
        <v>278</v>
      </c>
      <c r="R85" s="8" t="str">
        <f>IFERROR(VLOOKUP(INDEX([5]Validation!$O$11:$R$14, MATCH($Q85,[5]Validation!$M$11:$M$14,0),MATCH($P85,[5]Validation!$O$9:$R$9,0)),[5]Validation!$F$10:$G$25,2,FALSE), "")</f>
        <v>Low</v>
      </c>
      <c r="S85" s="134" t="s">
        <v>1777</v>
      </c>
      <c r="T85" s="8" t="str">
        <f>IFERROR(VLOOKUP(INDEX([5]Validation!$O$20:$R$23, MATCH($R85,[5]Validation!$M$20:$M$23,0),MATCH(J85,[5]Validation!$O$18:$R$18,0)),v.IPCC.risk,2,FALSE), "")</f>
        <v>Low</v>
      </c>
      <c r="U85" s="8" t="str">
        <f>IFERROR(VLOOKUP(INDEX([5]Validation!$O$20:$R$23, MATCH($R85,[5]Validation!$M$20:$M$23,0),MATCH(K85,[5]Validation!$O$18:$R$18,0)),v.IPCC.risk,2,FALSE), "")</f>
        <v>Low</v>
      </c>
      <c r="V85" s="8" t="str">
        <f>IFERROR(VLOOKUP(INDEX([5]Validation!$O$20:$R$23, MATCH($R85,[5]Validation!$M$20:$M$23,0),MATCH(L85,[5]Validation!$O$18:$R$18,0)),v.IPCC.risk,2,FALSE), "")</f>
        <v>Low</v>
      </c>
      <c r="W85" s="8" t="str">
        <f>IFERROR(VLOOKUP(INDEX([5]Validation!$O$20:$R$23, MATCH($R85,[5]Validation!$M$20:$M$23,0),MATCH(M85,[5]Validation!$O$18:$R$18,0)),v.IPCC.risk,2,FALSE), "")</f>
        <v>Low</v>
      </c>
      <c r="X85" s="8" t="str">
        <f>IFERROR(VLOOKUP(INDEX([5]Validation!$O$20:$R$23, MATCH($R85,[5]Validation!$M$20:$M$23,0),MATCH(N85,[5]Validation!$O$18:$R$18,0)),v.IPCC.risk,2,FALSE), "")</f>
        <v>Low</v>
      </c>
      <c r="Y85" s="8" t="s">
        <v>1027</v>
      </c>
      <c r="Z85" s="134" t="s">
        <v>1899</v>
      </c>
      <c r="AA85" s="8" t="s">
        <v>43</v>
      </c>
      <c r="AB85" s="134"/>
      <c r="AC85" s="216"/>
    </row>
    <row r="86" spans="1:29" s="150" customFormat="1" ht="80.099999999999994" customHeight="1" x14ac:dyDescent="0.25">
      <c r="A86" s="94" t="s">
        <v>1778</v>
      </c>
      <c r="B86" s="99" t="s">
        <v>46</v>
      </c>
      <c r="C86" s="96" t="s">
        <v>1614</v>
      </c>
      <c r="D86" s="96" t="s">
        <v>444</v>
      </c>
      <c r="E86" s="96"/>
      <c r="F86" s="96" t="s">
        <v>31</v>
      </c>
      <c r="G86" s="95" t="s">
        <v>1779</v>
      </c>
      <c r="H86" s="97"/>
      <c r="I86" s="97"/>
      <c r="J86" s="93" t="s">
        <v>34</v>
      </c>
      <c r="K86" s="93" t="s">
        <v>34</v>
      </c>
      <c r="L86" s="93" t="s">
        <v>34</v>
      </c>
      <c r="M86" s="93" t="s">
        <v>34</v>
      </c>
      <c r="N86" s="93" t="s">
        <v>34</v>
      </c>
      <c r="O86" s="132" t="s">
        <v>1616</v>
      </c>
      <c r="P86" s="5" t="s">
        <v>34</v>
      </c>
      <c r="Q86" s="7" t="s">
        <v>278</v>
      </c>
      <c r="R86" s="8" t="str">
        <f>IFERROR(VLOOKUP(INDEX([5]Validation!$O$11:$R$14, MATCH($Q86,[5]Validation!$M$11:$M$14,0),MATCH($P86,[5]Validation!$O$9:$R$9,0)),[5]Validation!$F$10:$G$25,2,FALSE), "")</f>
        <v>Low</v>
      </c>
      <c r="S86" s="134" t="s">
        <v>1777</v>
      </c>
      <c r="T86" s="8" t="str">
        <f>IFERROR(VLOOKUP(INDEX([5]Validation!$O$20:$R$23, MATCH($R86,[5]Validation!$M$20:$M$23,0),MATCH(J86,[5]Validation!$O$18:$R$18,0)),v.IPCC.risk,2,FALSE), "")</f>
        <v>Low</v>
      </c>
      <c r="U86" s="8" t="str">
        <f>IFERROR(VLOOKUP(INDEX([5]Validation!$O$20:$R$23, MATCH($R86,[5]Validation!$M$20:$M$23,0),MATCH(K86,[5]Validation!$O$18:$R$18,0)),v.IPCC.risk,2,FALSE), "")</f>
        <v>Low</v>
      </c>
      <c r="V86" s="8" t="str">
        <f>IFERROR(VLOOKUP(INDEX([5]Validation!$O$20:$R$23, MATCH($R86,[5]Validation!$M$20:$M$23,0),MATCH(L86,[5]Validation!$O$18:$R$18,0)),v.IPCC.risk,2,FALSE), "")</f>
        <v>Low</v>
      </c>
      <c r="W86" s="8" t="str">
        <f>IFERROR(VLOOKUP(INDEX([5]Validation!$O$20:$R$23, MATCH($R86,[5]Validation!$M$20:$M$23,0),MATCH(M86,[5]Validation!$O$18:$R$18,0)),v.IPCC.risk,2,FALSE), "")</f>
        <v>Low</v>
      </c>
      <c r="X86" s="8" t="str">
        <f>IFERROR(VLOOKUP(INDEX([5]Validation!$O$20:$R$23, MATCH($R86,[5]Validation!$M$20:$M$23,0),MATCH(N86,[5]Validation!$O$18:$R$18,0)),v.IPCC.risk,2,FALSE), "")</f>
        <v>Low</v>
      </c>
      <c r="Y86" s="8" t="s">
        <v>479</v>
      </c>
      <c r="Z86" s="134" t="s">
        <v>945</v>
      </c>
      <c r="AA86" s="8" t="s">
        <v>43</v>
      </c>
      <c r="AB86" s="134" t="s">
        <v>1780</v>
      </c>
      <c r="AC86" s="216"/>
    </row>
    <row r="87" spans="1:29" s="150" customFormat="1" ht="80.099999999999994" customHeight="1" x14ac:dyDescent="0.25">
      <c r="A87" s="94" t="s">
        <v>1775</v>
      </c>
      <c r="B87" s="99" t="s">
        <v>57</v>
      </c>
      <c r="C87" s="96" t="s">
        <v>1614</v>
      </c>
      <c r="D87" s="96" t="s">
        <v>444</v>
      </c>
      <c r="E87" s="96"/>
      <c r="F87" s="96" t="s">
        <v>31</v>
      </c>
      <c r="G87" s="95" t="s">
        <v>1776</v>
      </c>
      <c r="H87" s="97"/>
      <c r="I87" s="97"/>
      <c r="J87" s="93" t="s">
        <v>34</v>
      </c>
      <c r="K87" s="93" t="s">
        <v>34</v>
      </c>
      <c r="L87" s="93" t="s">
        <v>34</v>
      </c>
      <c r="M87" s="93" t="s">
        <v>34</v>
      </c>
      <c r="N87" s="93" t="s">
        <v>34</v>
      </c>
      <c r="O87" s="132" t="s">
        <v>1616</v>
      </c>
      <c r="P87" s="5" t="s">
        <v>34</v>
      </c>
      <c r="Q87" s="7" t="s">
        <v>278</v>
      </c>
      <c r="R87" s="8" t="str">
        <f>IFERROR(VLOOKUP(INDEX([5]Validation!$O$11:$R$14, MATCH($Q87,[5]Validation!$M$11:$M$14,0),MATCH($P87,[5]Validation!$O$9:$R$9,0)),[5]Validation!$F$10:$G$25,2,FALSE), "")</f>
        <v>Low</v>
      </c>
      <c r="S87" s="134" t="s">
        <v>1777</v>
      </c>
      <c r="T87" s="8" t="str">
        <f>IFERROR(VLOOKUP(INDEX([5]Validation!$O$20:$R$23, MATCH($R87,[5]Validation!$M$20:$M$23,0),MATCH(J87,[5]Validation!$O$18:$R$18,0)),v.IPCC.risk,2,FALSE), "")</f>
        <v>Low</v>
      </c>
      <c r="U87" s="8" t="str">
        <f>IFERROR(VLOOKUP(INDEX([5]Validation!$O$20:$R$23, MATCH($R87,[5]Validation!$M$20:$M$23,0),MATCH(K87,[5]Validation!$O$18:$R$18,0)),v.IPCC.risk,2,FALSE), "")</f>
        <v>Low</v>
      </c>
      <c r="V87" s="8" t="str">
        <f>IFERROR(VLOOKUP(INDEX([5]Validation!$O$20:$R$23, MATCH($R87,[5]Validation!$M$20:$M$23,0),MATCH(L87,[5]Validation!$O$18:$R$18,0)),v.IPCC.risk,2,FALSE), "")</f>
        <v>Low</v>
      </c>
      <c r="W87" s="8" t="str">
        <f>IFERROR(VLOOKUP(INDEX([5]Validation!$O$20:$R$23, MATCH($R87,[5]Validation!$M$20:$M$23,0),MATCH(M87,[5]Validation!$O$18:$R$18,0)),v.IPCC.risk,2,FALSE), "")</f>
        <v>Low</v>
      </c>
      <c r="X87" s="8" t="str">
        <f>IFERROR(VLOOKUP(INDEX([5]Validation!$O$20:$R$23, MATCH($R87,[5]Validation!$M$20:$M$23,0),MATCH(N87,[5]Validation!$O$18:$R$18,0)),v.IPCC.risk,2,FALSE), "")</f>
        <v>Low</v>
      </c>
      <c r="Y87" s="8" t="s">
        <v>479</v>
      </c>
      <c r="Z87" s="134" t="s">
        <v>945</v>
      </c>
      <c r="AA87" s="8" t="s">
        <v>43</v>
      </c>
      <c r="AB87" s="134" t="s">
        <v>1728</v>
      </c>
      <c r="AC87" s="216"/>
    </row>
    <row r="88" spans="1:29" s="150" customFormat="1" ht="80.099999999999994" customHeight="1" x14ac:dyDescent="0.25">
      <c r="A88" s="94" t="s">
        <v>1731</v>
      </c>
      <c r="B88" s="99" t="s">
        <v>68</v>
      </c>
      <c r="C88" s="96" t="s">
        <v>1614</v>
      </c>
      <c r="D88" s="96" t="s">
        <v>444</v>
      </c>
      <c r="E88" s="96"/>
      <c r="F88" s="96" t="s">
        <v>31</v>
      </c>
      <c r="G88" s="95" t="s">
        <v>1732</v>
      </c>
      <c r="H88" s="97"/>
      <c r="I88" s="97"/>
      <c r="J88" s="93" t="s">
        <v>34</v>
      </c>
      <c r="K88" s="93" t="s">
        <v>34</v>
      </c>
      <c r="L88" s="93" t="s">
        <v>34</v>
      </c>
      <c r="M88" s="93" t="s">
        <v>34</v>
      </c>
      <c r="N88" s="93" t="s">
        <v>34</v>
      </c>
      <c r="O88" s="132" t="s">
        <v>1616</v>
      </c>
      <c r="P88" s="5" t="s">
        <v>34</v>
      </c>
      <c r="Q88" s="7" t="s">
        <v>278</v>
      </c>
      <c r="R88" s="8" t="str">
        <f>IFERROR(VLOOKUP(INDEX([5]Validation!$O$11:$R$14, MATCH($Q88,[5]Validation!$M$11:$M$14,0),MATCH($P88,[5]Validation!$O$9:$R$9,0)),[5]Validation!$F$10:$G$25,2,FALSE), "")</f>
        <v>Low</v>
      </c>
      <c r="S88" s="134" t="s">
        <v>1726</v>
      </c>
      <c r="T88" s="8" t="str">
        <f>IFERROR(VLOOKUP(INDEX([5]Validation!$O$20:$R$23, MATCH($R88,[5]Validation!$M$20:$M$23,0),MATCH(J88,[5]Validation!$O$18:$R$18,0)),v.IPCC.risk,2,FALSE), "")</f>
        <v>Low</v>
      </c>
      <c r="U88" s="8" t="str">
        <f>IFERROR(VLOOKUP(INDEX([5]Validation!$O$20:$R$23, MATCH($R88,[5]Validation!$M$20:$M$23,0),MATCH(K88,[5]Validation!$O$18:$R$18,0)),v.IPCC.risk,2,FALSE), "")</f>
        <v>Low</v>
      </c>
      <c r="V88" s="8" t="str">
        <f>IFERROR(VLOOKUP(INDEX([5]Validation!$O$20:$R$23, MATCH($R88,[5]Validation!$M$20:$M$23,0),MATCH(L88,[5]Validation!$O$18:$R$18,0)),v.IPCC.risk,2,FALSE), "")</f>
        <v>Low</v>
      </c>
      <c r="W88" s="8" t="str">
        <f>IFERROR(VLOOKUP(INDEX([5]Validation!$O$20:$R$23, MATCH($R88,[5]Validation!$M$20:$M$23,0),MATCH(M88,[5]Validation!$O$18:$R$18,0)),v.IPCC.risk,2,FALSE), "")</f>
        <v>Low</v>
      </c>
      <c r="X88" s="8" t="str">
        <f>IFERROR(VLOOKUP(INDEX([5]Validation!$O$20:$R$23, MATCH($R88,[5]Validation!$M$20:$M$23,0),MATCH(N88,[5]Validation!$O$18:$R$18,0)),v.IPCC.risk,2,FALSE), "")</f>
        <v>Low</v>
      </c>
      <c r="Y88" s="8" t="s">
        <v>479</v>
      </c>
      <c r="Z88" s="134" t="s">
        <v>1727</v>
      </c>
      <c r="AA88" s="8" t="s">
        <v>43</v>
      </c>
      <c r="AB88" s="134" t="s">
        <v>1728</v>
      </c>
      <c r="AC88" s="216"/>
    </row>
    <row r="89" spans="1:29" s="150" customFormat="1" ht="80.099999999999994" customHeight="1" x14ac:dyDescent="0.25">
      <c r="A89" s="94" t="s">
        <v>1729</v>
      </c>
      <c r="B89" s="98" t="s">
        <v>647</v>
      </c>
      <c r="C89" s="96" t="s">
        <v>1614</v>
      </c>
      <c r="D89" s="96" t="s">
        <v>444</v>
      </c>
      <c r="E89" s="96"/>
      <c r="F89" s="96" t="s">
        <v>31</v>
      </c>
      <c r="G89" s="95" t="s">
        <v>1730</v>
      </c>
      <c r="H89" s="97"/>
      <c r="I89" s="97"/>
      <c r="J89" s="93" t="s">
        <v>34</v>
      </c>
      <c r="K89" s="93" t="s">
        <v>34</v>
      </c>
      <c r="L89" s="93" t="s">
        <v>34</v>
      </c>
      <c r="M89" s="93" t="s">
        <v>34</v>
      </c>
      <c r="N89" s="93" t="s">
        <v>34</v>
      </c>
      <c r="O89" s="132" t="s">
        <v>1616</v>
      </c>
      <c r="P89" s="5" t="s">
        <v>34</v>
      </c>
      <c r="Q89" s="7" t="s">
        <v>278</v>
      </c>
      <c r="R89" s="8" t="str">
        <f>IFERROR(VLOOKUP(INDEX([5]Validation!$O$11:$R$14, MATCH($Q89,[5]Validation!$M$11:$M$14,0),MATCH($P89,[5]Validation!$O$9:$R$9,0)),[5]Validation!$F$10:$G$25,2,FALSE), "")</f>
        <v>Low</v>
      </c>
      <c r="S89" s="134" t="s">
        <v>1726</v>
      </c>
      <c r="T89" s="8" t="str">
        <f>IFERROR(VLOOKUP(INDEX([5]Validation!$O$20:$R$23, MATCH($R89,[5]Validation!$M$20:$M$23,0),MATCH(J89,[5]Validation!$O$18:$R$18,0)),v.IPCC.risk,2,FALSE), "")</f>
        <v>Low</v>
      </c>
      <c r="U89" s="8" t="str">
        <f>IFERROR(VLOOKUP(INDEX([5]Validation!$O$20:$R$23, MATCH($R89,[5]Validation!$M$20:$M$23,0),MATCH(K89,[5]Validation!$O$18:$R$18,0)),v.IPCC.risk,2,FALSE), "")</f>
        <v>Low</v>
      </c>
      <c r="V89" s="8" t="str">
        <f>IFERROR(VLOOKUP(INDEX([5]Validation!$O$20:$R$23, MATCH($R89,[5]Validation!$M$20:$M$23,0),MATCH(L89,[5]Validation!$O$18:$R$18,0)),v.IPCC.risk,2,FALSE), "")</f>
        <v>Low</v>
      </c>
      <c r="W89" s="8" t="str">
        <f>IFERROR(VLOOKUP(INDEX([5]Validation!$O$20:$R$23, MATCH($R89,[5]Validation!$M$20:$M$23,0),MATCH(M89,[5]Validation!$O$18:$R$18,0)),v.IPCC.risk,2,FALSE), "")</f>
        <v>Low</v>
      </c>
      <c r="X89" s="8" t="str">
        <f>IFERROR(VLOOKUP(INDEX([5]Validation!$O$20:$R$23, MATCH($R89,[5]Validation!$M$20:$M$23,0),MATCH(N89,[5]Validation!$O$18:$R$18,0)),v.IPCC.risk,2,FALSE), "")</f>
        <v>Low</v>
      </c>
      <c r="Y89" s="8" t="s">
        <v>479</v>
      </c>
      <c r="Z89" s="134" t="s">
        <v>1727</v>
      </c>
      <c r="AA89" s="8" t="s">
        <v>43</v>
      </c>
      <c r="AB89" s="134" t="s">
        <v>1728</v>
      </c>
      <c r="AC89" s="216"/>
    </row>
    <row r="90" spans="1:29" s="150" customFormat="1" ht="80.099999999999994" customHeight="1" x14ac:dyDescent="0.25">
      <c r="A90" s="94" t="s">
        <v>1724</v>
      </c>
      <c r="B90" s="98" t="s">
        <v>340</v>
      </c>
      <c r="C90" s="96" t="s">
        <v>1614</v>
      </c>
      <c r="D90" s="96" t="s">
        <v>444</v>
      </c>
      <c r="E90" s="96"/>
      <c r="F90" s="96" t="s">
        <v>31</v>
      </c>
      <c r="G90" s="95" t="s">
        <v>1725</v>
      </c>
      <c r="H90" s="97"/>
      <c r="I90" s="97"/>
      <c r="J90" s="93" t="s">
        <v>34</v>
      </c>
      <c r="K90" s="93" t="s">
        <v>34</v>
      </c>
      <c r="L90" s="93" t="s">
        <v>34</v>
      </c>
      <c r="M90" s="93" t="s">
        <v>34</v>
      </c>
      <c r="N90" s="93" t="s">
        <v>34</v>
      </c>
      <c r="O90" s="132" t="s">
        <v>1616</v>
      </c>
      <c r="P90" s="5" t="s">
        <v>34</v>
      </c>
      <c r="Q90" s="7" t="s">
        <v>278</v>
      </c>
      <c r="R90" s="8" t="str">
        <f>IFERROR(VLOOKUP(INDEX([5]Validation!$O$11:$R$14, MATCH($Q90,[5]Validation!$M$11:$M$14,0),MATCH($P90,[5]Validation!$O$9:$R$9,0)),[5]Validation!$F$10:$G$25,2,FALSE), "")</f>
        <v>Low</v>
      </c>
      <c r="S90" s="134" t="s">
        <v>1726</v>
      </c>
      <c r="T90" s="8" t="str">
        <f>IFERROR(VLOOKUP(INDEX([5]Validation!$O$20:$R$23, MATCH($R90,[5]Validation!$M$20:$M$23,0),MATCH(J90,[5]Validation!$O$18:$R$18,0)),v.IPCC.risk,2,FALSE), "")</f>
        <v>Low</v>
      </c>
      <c r="U90" s="8" t="str">
        <f>IFERROR(VLOOKUP(INDEX([5]Validation!$O$20:$R$23, MATCH($R90,[5]Validation!$M$20:$M$23,0),MATCH(K90,[5]Validation!$O$18:$R$18,0)),v.IPCC.risk,2,FALSE), "")</f>
        <v>Low</v>
      </c>
      <c r="V90" s="8" t="str">
        <f>IFERROR(VLOOKUP(INDEX([5]Validation!$O$20:$R$23, MATCH($R90,[5]Validation!$M$20:$M$23,0),MATCH(L90,[5]Validation!$O$18:$R$18,0)),v.IPCC.risk,2,FALSE), "")</f>
        <v>Low</v>
      </c>
      <c r="W90" s="8" t="str">
        <f>IFERROR(VLOOKUP(INDEX([5]Validation!$O$20:$R$23, MATCH($R90,[5]Validation!$M$20:$M$23,0),MATCH(M90,[5]Validation!$O$18:$R$18,0)),v.IPCC.risk,2,FALSE), "")</f>
        <v>Low</v>
      </c>
      <c r="X90" s="8" t="str">
        <f>IFERROR(VLOOKUP(INDEX([5]Validation!$O$20:$R$23, MATCH($R90,[5]Validation!$M$20:$M$23,0),MATCH(N90,[5]Validation!$O$18:$R$18,0)),v.IPCC.risk,2,FALSE), "")</f>
        <v>Low</v>
      </c>
      <c r="Y90" s="8" t="s">
        <v>479</v>
      </c>
      <c r="Z90" s="134" t="s">
        <v>1727</v>
      </c>
      <c r="AA90" s="8" t="s">
        <v>43</v>
      </c>
      <c r="AB90" s="134" t="s">
        <v>1728</v>
      </c>
      <c r="AC90" s="216"/>
    </row>
    <row r="91" spans="1:29" s="150" customFormat="1" ht="80.099999999999994" customHeight="1" x14ac:dyDescent="0.25">
      <c r="A91" s="94" t="s">
        <v>1319</v>
      </c>
      <c r="B91" s="95" t="s">
        <v>174</v>
      </c>
      <c r="C91" s="96" t="s">
        <v>1001</v>
      </c>
      <c r="D91" s="96" t="s">
        <v>444</v>
      </c>
      <c r="E91" s="96"/>
      <c r="F91" s="96" t="s">
        <v>31</v>
      </c>
      <c r="G91" s="95" t="s">
        <v>1320</v>
      </c>
      <c r="H91" s="97"/>
      <c r="I91" s="97"/>
      <c r="J91" s="93" t="s">
        <v>34</v>
      </c>
      <c r="K91" s="93" t="s">
        <v>34</v>
      </c>
      <c r="L91" s="93" t="s">
        <v>35</v>
      </c>
      <c r="M91" s="93" t="s">
        <v>35</v>
      </c>
      <c r="N91" s="93" t="s">
        <v>35</v>
      </c>
      <c r="O91" s="132" t="s">
        <v>1321</v>
      </c>
      <c r="P91" s="5" t="s">
        <v>36</v>
      </c>
      <c r="Q91" s="7" t="s">
        <v>278</v>
      </c>
      <c r="R91" s="8" t="str">
        <f>IFERROR(VLOOKUP(INDEX([5]Validation!$O$11:$R$14, MATCH($Q91,[5]Validation!$M$11:$M$14,0),MATCH($P91,[5]Validation!$O$9:$R$9,0)),[5]Validation!$F$10:$G$25,2,FALSE), "")</f>
        <v>Moderate</v>
      </c>
      <c r="S91" s="134" t="s">
        <v>1004</v>
      </c>
      <c r="T91" s="8" t="str">
        <f>IFERROR(VLOOKUP(INDEX(Validation!$O$20:$R$23, MATCH($R91, Validation!$M$20:$M$23,0),MATCH($J91, Validation!$O$18:$R$18,0)),v.IPCC.risk,2,FALSE), "")</f>
        <v>Low</v>
      </c>
      <c r="U91" s="8" t="str">
        <f>IFERROR(VLOOKUP(INDEX([5]Validation!$O$20:$R$23, MATCH($R91,[5]Validation!$M$20:$M$23,0),MATCH(K91,[5]Validation!$O$18:$R$18,0)),v.IPCC.risk,2,FALSE), "")</f>
        <v>Low</v>
      </c>
      <c r="V91" s="8" t="str">
        <f>IFERROR(VLOOKUP(INDEX([5]Validation!$O$20:$R$23, MATCH($R91,[5]Validation!$M$20:$M$23,0),MATCH(L91,[5]Validation!$O$18:$R$18,0)),v.IPCC.risk,2,FALSE), "")</f>
        <v>Moderate</v>
      </c>
      <c r="W91" s="8" t="str">
        <f>IFERROR(VLOOKUP(INDEX([5]Validation!$O$20:$R$23, MATCH($R91,[5]Validation!$M$20:$M$23,0),MATCH(M91,[5]Validation!$O$18:$R$18,0)),v.IPCC.risk,2,FALSE), "")</f>
        <v>Moderate</v>
      </c>
      <c r="X91" s="8" t="str">
        <f>IFERROR(VLOOKUP(INDEX([5]Validation!$O$20:$R$23, MATCH($R91,[5]Validation!$M$20:$M$23,0),MATCH(N91,[5]Validation!$O$18:$R$18,0)),v.IPCC.risk,2,FALSE), "")</f>
        <v>Moderate</v>
      </c>
      <c r="Y91" s="8" t="s">
        <v>479</v>
      </c>
      <c r="Z91" s="134" t="s">
        <v>1005</v>
      </c>
      <c r="AA91" s="8" t="s">
        <v>65</v>
      </c>
      <c r="AB91" s="134" t="s">
        <v>1006</v>
      </c>
      <c r="AC91" s="216"/>
    </row>
    <row r="92" spans="1:29" s="150" customFormat="1" ht="80.099999999999994" customHeight="1" x14ac:dyDescent="0.25">
      <c r="A92" s="94" t="s">
        <v>1907</v>
      </c>
      <c r="B92" s="99" t="s">
        <v>491</v>
      </c>
      <c r="C92" s="96" t="s">
        <v>1614</v>
      </c>
      <c r="D92" s="96" t="s">
        <v>444</v>
      </c>
      <c r="E92" s="96"/>
      <c r="F92" s="96" t="s">
        <v>31</v>
      </c>
      <c r="G92" s="95" t="s">
        <v>1908</v>
      </c>
      <c r="H92" s="97"/>
      <c r="I92" s="97"/>
      <c r="J92" s="93" t="s">
        <v>34</v>
      </c>
      <c r="K92" s="93" t="s">
        <v>34</v>
      </c>
      <c r="L92" s="93" t="s">
        <v>34</v>
      </c>
      <c r="M92" s="93" t="s">
        <v>34</v>
      </c>
      <c r="N92" s="93" t="s">
        <v>34</v>
      </c>
      <c r="O92" s="132" t="s">
        <v>1616</v>
      </c>
      <c r="P92" s="5" t="s">
        <v>34</v>
      </c>
      <c r="Q92" s="7" t="s">
        <v>278</v>
      </c>
      <c r="R92" s="8" t="str">
        <f>IFERROR(VLOOKUP(INDEX([5]Validation!$O$11:$R$14, MATCH($Q92,[5]Validation!$M$11:$M$14,0),MATCH($P92,[5]Validation!$O$9:$R$9,0)),[5]Validation!$F$10:$G$25,2,FALSE), "")</f>
        <v>Low</v>
      </c>
      <c r="S92" s="134" t="s">
        <v>1617</v>
      </c>
      <c r="T92" s="8" t="str">
        <f>IFERROR(VLOOKUP(INDEX([5]Validation!$O$20:$R$23, MATCH($R92,[5]Validation!$M$20:$M$23,0),MATCH(J92,[5]Validation!$O$18:$R$18,0)),v.IPCC.risk,2,FALSE), "")</f>
        <v>Low</v>
      </c>
      <c r="U92" s="8" t="str">
        <f>IFERROR(VLOOKUP(INDEX([5]Validation!$O$20:$R$23, MATCH($R92,[5]Validation!$M$20:$M$23,0),MATCH(K92,[5]Validation!$O$18:$R$18,0)),v.IPCC.risk,2,FALSE), "")</f>
        <v>Low</v>
      </c>
      <c r="V92" s="8" t="str">
        <f>IFERROR(VLOOKUP(INDEX([5]Validation!$O$20:$R$23, MATCH($R92,[5]Validation!$M$20:$M$23,0),MATCH(L92,[5]Validation!$O$18:$R$18,0)),v.IPCC.risk,2,FALSE), "")</f>
        <v>Low</v>
      </c>
      <c r="W92" s="8" t="str">
        <f>IFERROR(VLOOKUP(INDEX([5]Validation!$O$20:$R$23, MATCH($R92,[5]Validation!$M$20:$M$23,0),MATCH(M92,[5]Validation!$O$18:$R$18,0)),v.IPCC.risk,2,FALSE), "")</f>
        <v>Low</v>
      </c>
      <c r="X92" s="8" t="str">
        <f>IFERROR(VLOOKUP(INDEX([5]Validation!$O$20:$R$23, MATCH($R92,[5]Validation!$M$20:$M$23,0),MATCH(N92,[5]Validation!$O$18:$R$18,0)),v.IPCC.risk,2,FALSE), "")</f>
        <v>Low</v>
      </c>
      <c r="Y92" s="8" t="s">
        <v>1027</v>
      </c>
      <c r="Z92" s="134" t="s">
        <v>1899</v>
      </c>
      <c r="AA92" s="8" t="s">
        <v>65</v>
      </c>
      <c r="AB92" s="134" t="s">
        <v>1619</v>
      </c>
      <c r="AC92" s="216"/>
    </row>
    <row r="93" spans="1:29" s="150" customFormat="1" ht="80.099999999999994" customHeight="1" x14ac:dyDescent="0.25">
      <c r="A93" s="94" t="s">
        <v>1904</v>
      </c>
      <c r="B93" s="98" t="s">
        <v>259</v>
      </c>
      <c r="C93" s="96" t="s">
        <v>1614</v>
      </c>
      <c r="D93" s="96" t="s">
        <v>444</v>
      </c>
      <c r="E93" s="96"/>
      <c r="F93" s="96" t="s">
        <v>31</v>
      </c>
      <c r="G93" s="95" t="s">
        <v>1905</v>
      </c>
      <c r="H93" s="97"/>
      <c r="I93" s="97"/>
      <c r="J93" s="93" t="s">
        <v>34</v>
      </c>
      <c r="K93" s="93" t="s">
        <v>34</v>
      </c>
      <c r="L93" s="93" t="s">
        <v>34</v>
      </c>
      <c r="M93" s="93" t="s">
        <v>34</v>
      </c>
      <c r="N93" s="93" t="s">
        <v>34</v>
      </c>
      <c r="O93" s="132" t="s">
        <v>1616</v>
      </c>
      <c r="P93" s="5" t="s">
        <v>34</v>
      </c>
      <c r="Q93" s="7" t="s">
        <v>278</v>
      </c>
      <c r="R93" s="8" t="str">
        <f>IFERROR(VLOOKUP(INDEX([5]Validation!$O$11:$R$14, MATCH($Q93,[5]Validation!$M$11:$M$14,0),MATCH($P93,[5]Validation!$O$9:$R$9,0)),[5]Validation!$F$10:$G$25,2,FALSE), "")</f>
        <v>Low</v>
      </c>
      <c r="S93" s="134" t="s">
        <v>1906</v>
      </c>
      <c r="T93" s="8" t="str">
        <f>IFERROR(VLOOKUP(INDEX([5]Validation!$O$20:$R$23, MATCH($R93,[5]Validation!$M$20:$M$23,0),MATCH(J93,[5]Validation!$O$18:$R$18,0)),v.IPCC.risk,2,FALSE), "")</f>
        <v>Low</v>
      </c>
      <c r="U93" s="8" t="str">
        <f>IFERROR(VLOOKUP(INDEX([5]Validation!$O$20:$R$23, MATCH($R93,[5]Validation!$M$20:$M$23,0),MATCH(K93,[5]Validation!$O$18:$R$18,0)),v.IPCC.risk,2,FALSE), "")</f>
        <v>Low</v>
      </c>
      <c r="V93" s="8" t="str">
        <f>IFERROR(VLOOKUP(INDEX([5]Validation!$O$20:$R$23, MATCH($R93,[5]Validation!$M$20:$M$23,0),MATCH(L93,[5]Validation!$O$18:$R$18,0)),v.IPCC.risk,2,FALSE), "")</f>
        <v>Low</v>
      </c>
      <c r="W93" s="8" t="str">
        <f>IFERROR(VLOOKUP(INDEX([5]Validation!$O$20:$R$23, MATCH($R93,[5]Validation!$M$20:$M$23,0),MATCH(M93,[5]Validation!$O$18:$R$18,0)),v.IPCC.risk,2,FALSE), "")</f>
        <v>Low</v>
      </c>
      <c r="X93" s="8" t="str">
        <f>IFERROR(VLOOKUP(INDEX([5]Validation!$O$20:$R$23, MATCH($R93,[5]Validation!$M$20:$M$23,0),MATCH(N93,[5]Validation!$O$18:$R$18,0)),v.IPCC.risk,2,FALSE), "")</f>
        <v>Low</v>
      </c>
      <c r="Y93" s="8" t="s">
        <v>1027</v>
      </c>
      <c r="Z93" s="134" t="s">
        <v>1899</v>
      </c>
      <c r="AA93" s="8" t="s">
        <v>65</v>
      </c>
      <c r="AB93" s="134" t="s">
        <v>1619</v>
      </c>
      <c r="AC93" s="216"/>
    </row>
    <row r="94" spans="1:29" s="150" customFormat="1" ht="80.099999999999994" customHeight="1" x14ac:dyDescent="0.25">
      <c r="A94" s="94" t="s">
        <v>1613</v>
      </c>
      <c r="B94" s="95" t="s">
        <v>350</v>
      </c>
      <c r="C94" s="96" t="s">
        <v>1614</v>
      </c>
      <c r="D94" s="96" t="s">
        <v>444</v>
      </c>
      <c r="E94" s="96"/>
      <c r="F94" s="96" t="s">
        <v>31</v>
      </c>
      <c r="G94" s="95" t="s">
        <v>1615</v>
      </c>
      <c r="H94" s="97"/>
      <c r="I94" s="97"/>
      <c r="J94" s="93" t="s">
        <v>34</v>
      </c>
      <c r="K94" s="93" t="s">
        <v>34</v>
      </c>
      <c r="L94" s="93" t="s">
        <v>34</v>
      </c>
      <c r="M94" s="93" t="s">
        <v>34</v>
      </c>
      <c r="N94" s="93" t="s">
        <v>34</v>
      </c>
      <c r="O94" s="132" t="s">
        <v>1616</v>
      </c>
      <c r="P94" s="5" t="s">
        <v>34</v>
      </c>
      <c r="Q94" s="7" t="s">
        <v>278</v>
      </c>
      <c r="R94" s="8" t="str">
        <f>IFERROR(VLOOKUP(INDEX([5]Validation!$O$11:$R$14, MATCH($Q94,[5]Validation!$M$11:$M$14,0),MATCH($P94,[5]Validation!$O$9:$R$9,0)),[5]Validation!$F$10:$G$25,2,FALSE), "")</f>
        <v>Low</v>
      </c>
      <c r="S94" s="134" t="s">
        <v>1617</v>
      </c>
      <c r="T94" s="8" t="str">
        <f>IFERROR(VLOOKUP(INDEX([5]Validation!$O$20:$R$23, MATCH($R94,[5]Validation!$M$20:$M$23,0),MATCH(J94,[5]Validation!$O$18:$R$18,0)),v.IPCC.risk,2,FALSE), "")</f>
        <v>Low</v>
      </c>
      <c r="U94" s="8" t="str">
        <f>IFERROR(VLOOKUP(INDEX([5]Validation!$O$20:$R$23, MATCH($R94,[5]Validation!$M$20:$M$23,0),MATCH(K94,[5]Validation!$O$18:$R$18,0)),v.IPCC.risk,2,FALSE), "")</f>
        <v>Low</v>
      </c>
      <c r="V94" s="8" t="str">
        <f>IFERROR(VLOOKUP(INDEX([5]Validation!$O$20:$R$23, MATCH($R94,[5]Validation!$M$20:$M$23,0),MATCH(L94,[5]Validation!$O$18:$R$18,0)),v.IPCC.risk,2,FALSE), "")</f>
        <v>Low</v>
      </c>
      <c r="W94" s="8" t="str">
        <f>IFERROR(VLOOKUP(INDEX([5]Validation!$O$20:$R$23, MATCH($R94,[5]Validation!$M$20:$M$23,0),MATCH(M94,[5]Validation!$O$18:$R$18,0)),v.IPCC.risk,2,FALSE), "")</f>
        <v>Low</v>
      </c>
      <c r="X94" s="8" t="str">
        <f>IFERROR(VLOOKUP(INDEX([5]Validation!$O$20:$R$23, MATCH($R94,[5]Validation!$M$20:$M$23,0),MATCH(N94,[5]Validation!$O$18:$R$18,0)),v.IPCC.risk,2,FALSE), "")</f>
        <v>Low</v>
      </c>
      <c r="Y94" s="8" t="s">
        <v>479</v>
      </c>
      <c r="Z94" s="134" t="s">
        <v>1618</v>
      </c>
      <c r="AA94" s="8" t="s">
        <v>65</v>
      </c>
      <c r="AB94" s="134" t="s">
        <v>1619</v>
      </c>
      <c r="AC94" s="216"/>
    </row>
    <row r="95" spans="1:29" s="150" customFormat="1" ht="80.099999999999994" customHeight="1" x14ac:dyDescent="0.25">
      <c r="A95" s="94" t="s">
        <v>1902</v>
      </c>
      <c r="B95" s="95" t="s">
        <v>27</v>
      </c>
      <c r="C95" s="96" t="s">
        <v>1614</v>
      </c>
      <c r="D95" s="96" t="s">
        <v>444</v>
      </c>
      <c r="E95" s="96"/>
      <c r="F95" s="96" t="s">
        <v>31</v>
      </c>
      <c r="G95" s="95" t="s">
        <v>1903</v>
      </c>
      <c r="H95" s="97"/>
      <c r="I95" s="97"/>
      <c r="J95" s="93" t="s">
        <v>34</v>
      </c>
      <c r="K95" s="93" t="s">
        <v>34</v>
      </c>
      <c r="L95" s="93" t="s">
        <v>34</v>
      </c>
      <c r="M95" s="93" t="s">
        <v>34</v>
      </c>
      <c r="N95" s="93" t="s">
        <v>34</v>
      </c>
      <c r="O95" s="132" t="s">
        <v>1616</v>
      </c>
      <c r="P95" s="5" t="s">
        <v>34</v>
      </c>
      <c r="Q95" s="7" t="s">
        <v>278</v>
      </c>
      <c r="R95" s="8" t="str">
        <f>IFERROR(VLOOKUP(INDEX([5]Validation!$O$11:$R$14, MATCH($Q95,[5]Validation!$M$11:$M$14,0),MATCH($P95,[5]Validation!$O$9:$R$9,0)),[5]Validation!$F$10:$G$25,2,FALSE), "")</f>
        <v>Low</v>
      </c>
      <c r="S95" s="134" t="s">
        <v>1617</v>
      </c>
      <c r="T95" s="8" t="str">
        <f>IFERROR(VLOOKUP(INDEX([5]Validation!$O$20:$R$23, MATCH($R95,[5]Validation!$M$20:$M$23,0),MATCH(J95,[5]Validation!$O$18:$R$18,0)),v.IPCC.risk,2,FALSE), "")</f>
        <v>Low</v>
      </c>
      <c r="U95" s="8" t="str">
        <f>IFERROR(VLOOKUP(INDEX([5]Validation!$O$20:$R$23, MATCH($R95,[5]Validation!$M$20:$M$23,0),MATCH(K95,[5]Validation!$O$18:$R$18,0)),v.IPCC.risk,2,FALSE), "")</f>
        <v>Low</v>
      </c>
      <c r="V95" s="8" t="str">
        <f>IFERROR(VLOOKUP(INDEX([5]Validation!$O$20:$R$23, MATCH($R95,[5]Validation!$M$20:$M$23,0),MATCH(L95,[5]Validation!$O$18:$R$18,0)),v.IPCC.risk,2,FALSE), "")</f>
        <v>Low</v>
      </c>
      <c r="W95" s="8" t="str">
        <f>IFERROR(VLOOKUP(INDEX([5]Validation!$O$20:$R$23, MATCH($R95,[5]Validation!$M$20:$M$23,0),MATCH(M95,[5]Validation!$O$18:$R$18,0)),v.IPCC.risk,2,FALSE), "")</f>
        <v>Low</v>
      </c>
      <c r="X95" s="8" t="str">
        <f>IFERROR(VLOOKUP(INDEX([5]Validation!$O$20:$R$23, MATCH($R95,[5]Validation!$M$20:$M$23,0),MATCH(N95,[5]Validation!$O$18:$R$18,0)),v.IPCC.risk,2,FALSE), "")</f>
        <v>Low</v>
      </c>
      <c r="Y95" s="8" t="s">
        <v>1027</v>
      </c>
      <c r="Z95" s="134" t="s">
        <v>1899</v>
      </c>
      <c r="AA95" s="8" t="s">
        <v>65</v>
      </c>
      <c r="AB95" s="134" t="s">
        <v>1619</v>
      </c>
      <c r="AC95" s="216"/>
    </row>
    <row r="96" spans="1:29" s="150" customFormat="1" ht="80.099999999999994" customHeight="1" x14ac:dyDescent="0.25">
      <c r="A96" s="94" t="s">
        <v>1900</v>
      </c>
      <c r="B96" s="95" t="s">
        <v>174</v>
      </c>
      <c r="C96" s="96" t="s">
        <v>1614</v>
      </c>
      <c r="D96" s="96" t="s">
        <v>444</v>
      </c>
      <c r="E96" s="96"/>
      <c r="F96" s="96" t="s">
        <v>31</v>
      </c>
      <c r="G96" s="95" t="s">
        <v>1901</v>
      </c>
      <c r="H96" s="97"/>
      <c r="I96" s="97"/>
      <c r="J96" s="93" t="s">
        <v>34</v>
      </c>
      <c r="K96" s="93" t="s">
        <v>34</v>
      </c>
      <c r="L96" s="93" t="s">
        <v>34</v>
      </c>
      <c r="M96" s="93" t="s">
        <v>34</v>
      </c>
      <c r="N96" s="93" t="s">
        <v>34</v>
      </c>
      <c r="O96" s="132" t="s">
        <v>1616</v>
      </c>
      <c r="P96" s="5" t="s">
        <v>34</v>
      </c>
      <c r="Q96" s="7" t="s">
        <v>278</v>
      </c>
      <c r="R96" s="8" t="str">
        <f>IFERROR(VLOOKUP(INDEX([5]Validation!$O$11:$R$14, MATCH($Q96,[5]Validation!$M$11:$M$14,0),MATCH($P96,[5]Validation!$O$9:$R$9,0)),[5]Validation!$F$10:$G$25,2,FALSE), "")</f>
        <v>Low</v>
      </c>
      <c r="S96" s="134" t="s">
        <v>1617</v>
      </c>
      <c r="T96" s="8" t="str">
        <f>IFERROR(VLOOKUP(INDEX([5]Validation!$O$20:$R$23, MATCH($R96,[5]Validation!$M$20:$M$23,0),MATCH(J96,[5]Validation!$O$18:$R$18,0)),v.IPCC.risk,2,FALSE), "")</f>
        <v>Low</v>
      </c>
      <c r="U96" s="8" t="str">
        <f>IFERROR(VLOOKUP(INDEX([5]Validation!$O$20:$R$23, MATCH($R96,[5]Validation!$M$20:$M$23,0),MATCH(K96,[5]Validation!$O$18:$R$18,0)),v.IPCC.risk,2,FALSE), "")</f>
        <v>Low</v>
      </c>
      <c r="V96" s="8" t="str">
        <f>IFERROR(VLOOKUP(INDEX([5]Validation!$O$20:$R$23, MATCH($R96,[5]Validation!$M$20:$M$23,0),MATCH(L96,[5]Validation!$O$18:$R$18,0)),v.IPCC.risk,2,FALSE), "")</f>
        <v>Low</v>
      </c>
      <c r="W96" s="8" t="str">
        <f>IFERROR(VLOOKUP(INDEX([5]Validation!$O$20:$R$23, MATCH($R96,[5]Validation!$M$20:$M$23,0),MATCH(M96,[5]Validation!$O$18:$R$18,0)),v.IPCC.risk,2,FALSE), "")</f>
        <v>Low</v>
      </c>
      <c r="X96" s="8" t="str">
        <f>IFERROR(VLOOKUP(INDEX([5]Validation!$O$20:$R$23, MATCH($R96,[5]Validation!$M$20:$M$23,0),MATCH(N96,[5]Validation!$O$18:$R$18,0)),v.IPCC.risk,2,FALSE), "")</f>
        <v>Low</v>
      </c>
      <c r="Y96" s="8" t="s">
        <v>1027</v>
      </c>
      <c r="Z96" s="134" t="s">
        <v>1899</v>
      </c>
      <c r="AA96" s="8" t="s">
        <v>65</v>
      </c>
      <c r="AB96" s="134" t="s">
        <v>1619</v>
      </c>
      <c r="AC96" s="216"/>
    </row>
    <row r="97" spans="1:29" s="150" customFormat="1" ht="80.099999999999994" customHeight="1" x14ac:dyDescent="0.25">
      <c r="A97" s="94" t="s">
        <v>1317</v>
      </c>
      <c r="B97" s="99" t="s">
        <v>276</v>
      </c>
      <c r="C97" s="96" t="s">
        <v>1300</v>
      </c>
      <c r="D97" s="96" t="s">
        <v>444</v>
      </c>
      <c r="E97" s="96"/>
      <c r="F97" s="96" t="s">
        <v>31</v>
      </c>
      <c r="G97" s="95" t="s">
        <v>1318</v>
      </c>
      <c r="H97" s="97"/>
      <c r="I97" s="97"/>
      <c r="J97" s="93" t="s">
        <v>34</v>
      </c>
      <c r="K97" s="93" t="s">
        <v>34</v>
      </c>
      <c r="L97" s="93" t="s">
        <v>35</v>
      </c>
      <c r="M97" s="93" t="s">
        <v>35</v>
      </c>
      <c r="N97" s="93" t="s">
        <v>35</v>
      </c>
      <c r="O97" s="132" t="s">
        <v>1315</v>
      </c>
      <c r="P97" s="5" t="s">
        <v>35</v>
      </c>
      <c r="Q97" s="7" t="s">
        <v>34</v>
      </c>
      <c r="R97" s="8" t="str">
        <f>IFERROR(VLOOKUP(INDEX([5]Validation!$O$11:$R$14, MATCH($Q97,[5]Validation!$M$11:$M$14,0),MATCH($P97,[5]Validation!$O$9:$R$9,0)),[5]Validation!$F$10:$G$25,2,FALSE), "")</f>
        <v>Moderate</v>
      </c>
      <c r="S97" s="134" t="s">
        <v>1304</v>
      </c>
      <c r="T97" s="8" t="str">
        <f>IFERROR(VLOOKUP(INDEX([5]Validation!$O$20:$R$23, MATCH($R97,[5]Validation!$M$20:$M$23,0),MATCH(J97,[5]Validation!$O$18:$R$18,0)),v.IPCC.risk,2,FALSE), "")</f>
        <v>Low</v>
      </c>
      <c r="U97" s="8" t="str">
        <f>IFERROR(VLOOKUP(INDEX([5]Validation!$O$20:$R$23, MATCH($R97,[5]Validation!$M$20:$M$23,0),MATCH(K97,[5]Validation!$O$18:$R$18,0)),v.IPCC.risk,2,FALSE), "")</f>
        <v>Low</v>
      </c>
      <c r="V97" s="8" t="str">
        <f>IFERROR(VLOOKUP(INDEX([5]Validation!$O$20:$R$23, MATCH($R97,[5]Validation!$M$20:$M$23,0),MATCH(L97,[5]Validation!$O$18:$R$18,0)),v.IPCC.risk,2,FALSE), "")</f>
        <v>Moderate</v>
      </c>
      <c r="W97" s="8" t="str">
        <f>IFERROR(VLOOKUP(INDEX([5]Validation!$O$20:$R$23, MATCH($R97,[5]Validation!$M$20:$M$23,0),MATCH(M97,[5]Validation!$O$18:$R$18,0)),v.IPCC.risk,2,FALSE), "")</f>
        <v>Moderate</v>
      </c>
      <c r="X97" s="8" t="str">
        <f>IFERROR(VLOOKUP(INDEX([5]Validation!$O$20:$R$23, MATCH($R97,[5]Validation!$M$20:$M$23,0),MATCH(N97,[5]Validation!$O$18:$R$18,0)),v.IPCC.risk,2,FALSE), "")</f>
        <v>Moderate</v>
      </c>
      <c r="Y97" s="8" t="s">
        <v>479</v>
      </c>
      <c r="Z97" s="134" t="s">
        <v>1316</v>
      </c>
      <c r="AA97" s="8" t="s">
        <v>43</v>
      </c>
      <c r="AB97" s="134" t="s">
        <v>1306</v>
      </c>
      <c r="AC97" s="216"/>
    </row>
    <row r="98" spans="1:29" s="150" customFormat="1" ht="80.099999999999994" customHeight="1" x14ac:dyDescent="0.25">
      <c r="A98" s="94" t="s">
        <v>1313</v>
      </c>
      <c r="B98" s="99" t="s">
        <v>183</v>
      </c>
      <c r="C98" s="96" t="s">
        <v>1300</v>
      </c>
      <c r="D98" s="96" t="s">
        <v>444</v>
      </c>
      <c r="E98" s="96"/>
      <c r="F98" s="96" t="s">
        <v>31</v>
      </c>
      <c r="G98" s="95" t="s">
        <v>1314</v>
      </c>
      <c r="H98" s="97"/>
      <c r="I98" s="97"/>
      <c r="J98" s="93" t="s">
        <v>34</v>
      </c>
      <c r="K98" s="93" t="s">
        <v>34</v>
      </c>
      <c r="L98" s="93" t="s">
        <v>35</v>
      </c>
      <c r="M98" s="93" t="s">
        <v>35</v>
      </c>
      <c r="N98" s="93" t="s">
        <v>35</v>
      </c>
      <c r="O98" s="132" t="s">
        <v>1315</v>
      </c>
      <c r="P98" s="5" t="s">
        <v>35</v>
      </c>
      <c r="Q98" s="7" t="s">
        <v>35</v>
      </c>
      <c r="R98" s="8" t="s">
        <v>278</v>
      </c>
      <c r="S98" s="134" t="s">
        <v>1304</v>
      </c>
      <c r="T98" s="8" t="str">
        <f>IFERROR(VLOOKUP(INDEX([5]Validation!$O$20:$R$23, MATCH($R98,[5]Validation!$M$20:$M$23,0),MATCH(J98,[5]Validation!$O$18:$R$18,0)),v.IPCC.risk,2,FALSE), "")</f>
        <v>Low</v>
      </c>
      <c r="U98" s="8" t="str">
        <f>IFERROR(VLOOKUP(INDEX([5]Validation!$O$20:$R$23, MATCH($R98,[5]Validation!$M$20:$M$23,0),MATCH(K98,[5]Validation!$O$18:$R$18,0)),v.IPCC.risk,2,FALSE), "")</f>
        <v>Low</v>
      </c>
      <c r="V98" s="8" t="str">
        <f>IFERROR(VLOOKUP(INDEX([5]Validation!$O$20:$R$23, MATCH($R98,[5]Validation!$M$20:$M$23,0),MATCH(L98,[5]Validation!$O$18:$R$18,0)),v.IPCC.risk,2,FALSE), "")</f>
        <v>Moderate</v>
      </c>
      <c r="W98" s="8" t="str">
        <f>IFERROR(VLOOKUP(INDEX([5]Validation!$O$20:$R$23, MATCH($R98,[5]Validation!$M$20:$M$23,0),MATCH(M98,[5]Validation!$O$18:$R$18,0)),v.IPCC.risk,2,FALSE), "")</f>
        <v>Moderate</v>
      </c>
      <c r="X98" s="8" t="str">
        <f>IFERROR(VLOOKUP(INDEX([5]Validation!$O$20:$R$23, MATCH($R98,[5]Validation!$M$20:$M$23,0),MATCH(N98,[5]Validation!$O$18:$R$18,0)),v.IPCC.risk,2,FALSE), "")</f>
        <v>Moderate</v>
      </c>
      <c r="Y98" s="8" t="s">
        <v>479</v>
      </c>
      <c r="Z98" s="134" t="s">
        <v>1316</v>
      </c>
      <c r="AA98" s="8" t="s">
        <v>43</v>
      </c>
      <c r="AB98" s="134" t="s">
        <v>1306</v>
      </c>
      <c r="AC98" s="216"/>
    </row>
    <row r="99" spans="1:29" s="150" customFormat="1" ht="80.099999999999994" customHeight="1" x14ac:dyDescent="0.25">
      <c r="A99" s="94" t="s">
        <v>1389</v>
      </c>
      <c r="B99" s="98" t="s">
        <v>150</v>
      </c>
      <c r="C99" s="96" t="s">
        <v>1300</v>
      </c>
      <c r="D99" s="96" t="s">
        <v>444</v>
      </c>
      <c r="E99" s="96"/>
      <c r="F99" s="96" t="s">
        <v>31</v>
      </c>
      <c r="G99" s="95" t="s">
        <v>1390</v>
      </c>
      <c r="H99" s="97"/>
      <c r="I99" s="97"/>
      <c r="J99" s="93" t="s">
        <v>34</v>
      </c>
      <c r="K99" s="93" t="s">
        <v>34</v>
      </c>
      <c r="L99" s="93" t="s">
        <v>34</v>
      </c>
      <c r="M99" s="93" t="s">
        <v>35</v>
      </c>
      <c r="N99" s="93" t="s">
        <v>35</v>
      </c>
      <c r="O99" s="132" t="s">
        <v>1391</v>
      </c>
      <c r="P99" s="5" t="s">
        <v>35</v>
      </c>
      <c r="Q99" s="7" t="s">
        <v>34</v>
      </c>
      <c r="R99" s="8" t="str">
        <f>IFERROR(VLOOKUP(INDEX([5]Validation!$O$11:$R$14, MATCH($Q99,[5]Validation!$M$11:$M$14,0),MATCH($P99,[5]Validation!$O$9:$R$9,0)),[5]Validation!$F$10:$G$25,2,FALSE), "")</f>
        <v>Moderate</v>
      </c>
      <c r="S99" s="134" t="s">
        <v>1304</v>
      </c>
      <c r="T99" s="8" t="str">
        <f>IFERROR(VLOOKUP(INDEX([5]Validation!$O$20:$R$23, MATCH($R99,[5]Validation!$M$20:$M$23,0),MATCH(J99,[5]Validation!$O$18:$R$18,0)),v.IPCC.risk,2,FALSE), "")</f>
        <v>Low</v>
      </c>
      <c r="U99" s="8" t="str">
        <f>IFERROR(VLOOKUP(INDEX([5]Validation!$O$20:$R$23, MATCH($R99,[5]Validation!$M$20:$M$23,0),MATCH(K99,[5]Validation!$O$18:$R$18,0)),v.IPCC.risk,2,FALSE), "")</f>
        <v>Low</v>
      </c>
      <c r="V99" s="8" t="str">
        <f>IFERROR(VLOOKUP(INDEX([5]Validation!$O$20:$R$23, MATCH($R99,[5]Validation!$M$20:$M$23,0),MATCH(L99,[5]Validation!$O$18:$R$18,0)),v.IPCC.risk,2,FALSE), "")</f>
        <v>Low</v>
      </c>
      <c r="W99" s="8" t="str">
        <f>IFERROR(VLOOKUP(INDEX([5]Validation!$O$20:$R$23, MATCH($R99,[5]Validation!$M$20:$M$23,0),MATCH(M99,[5]Validation!$O$18:$R$18,0)),v.IPCC.risk,2,FALSE), "")</f>
        <v>Moderate</v>
      </c>
      <c r="X99" s="8" t="str">
        <f>IFERROR(VLOOKUP(INDEX([5]Validation!$O$20:$R$23, MATCH($R99,[5]Validation!$M$20:$M$23,0),MATCH(N99,[5]Validation!$O$18:$R$18,0)),v.IPCC.risk,2,FALSE), "")</f>
        <v>Moderate</v>
      </c>
      <c r="Y99" s="8" t="s">
        <v>479</v>
      </c>
      <c r="Z99" s="134" t="s">
        <v>1305</v>
      </c>
      <c r="AA99" s="8" t="s">
        <v>43</v>
      </c>
      <c r="AB99" s="134" t="s">
        <v>1306</v>
      </c>
      <c r="AC99" s="216"/>
    </row>
    <row r="100" spans="1:29" s="150" customFormat="1" ht="80.099999999999994" customHeight="1" x14ac:dyDescent="0.25">
      <c r="A100" s="94" t="s">
        <v>1414</v>
      </c>
      <c r="B100" s="98" t="s">
        <v>88</v>
      </c>
      <c r="C100" s="96" t="s">
        <v>1300</v>
      </c>
      <c r="D100" s="96" t="s">
        <v>444</v>
      </c>
      <c r="E100" s="96"/>
      <c r="F100" s="96" t="s">
        <v>31</v>
      </c>
      <c r="G100" s="95" t="s">
        <v>1415</v>
      </c>
      <c r="H100" s="97"/>
      <c r="I100" s="97"/>
      <c r="J100" s="93" t="s">
        <v>34</v>
      </c>
      <c r="K100" s="93" t="s">
        <v>34</v>
      </c>
      <c r="L100" s="93" t="s">
        <v>34</v>
      </c>
      <c r="M100" s="93" t="s">
        <v>34</v>
      </c>
      <c r="N100" s="93" t="s">
        <v>35</v>
      </c>
      <c r="O100" s="132" t="s">
        <v>1391</v>
      </c>
      <c r="P100" s="5" t="s">
        <v>34</v>
      </c>
      <c r="Q100" s="7" t="s">
        <v>35</v>
      </c>
      <c r="R100" s="8" t="s">
        <v>1416</v>
      </c>
      <c r="S100" s="134" t="s">
        <v>1304</v>
      </c>
      <c r="T100" s="8" t="str">
        <f>IFERROR(VLOOKUP(INDEX([5]Validation!$O$20:$R$23, MATCH($R100,[5]Validation!$M$20:$M$23,0),MATCH(J100,[5]Validation!$O$18:$R$18,0)),v.IPCC.risk,2,FALSE), "")</f>
        <v>Low</v>
      </c>
      <c r="U100" s="8" t="str">
        <f>IFERROR(VLOOKUP(INDEX([5]Validation!$O$20:$R$23, MATCH($R100,[5]Validation!$M$20:$M$23,0),MATCH(K100,[5]Validation!$O$18:$R$18,0)),v.IPCC.risk,2,FALSE), "")</f>
        <v>Low</v>
      </c>
      <c r="V100" s="8" t="str">
        <f>IFERROR(VLOOKUP(INDEX([5]Validation!$O$20:$R$23, MATCH($R100,[5]Validation!$M$20:$M$23,0),MATCH(L100,[5]Validation!$O$18:$R$18,0)),v.IPCC.risk,2,FALSE), "")</f>
        <v>Low</v>
      </c>
      <c r="W100" s="8" t="str">
        <f>IFERROR(VLOOKUP(INDEX([5]Validation!$O$20:$R$23, MATCH($R100,[5]Validation!$M$20:$M$23,0),MATCH(M100,[5]Validation!$O$18:$R$18,0)),v.IPCC.risk,2,FALSE), "")</f>
        <v>Low</v>
      </c>
      <c r="X100" s="8" t="str">
        <f>IFERROR(VLOOKUP(INDEX([5]Validation!$O$20:$R$23, MATCH($R100,[5]Validation!$M$20:$M$23,0),MATCH(N100,[5]Validation!$O$18:$R$18,0)),v.IPCC.risk,2,FALSE), "")</f>
        <v>Moderate</v>
      </c>
      <c r="Y100" s="8" t="s">
        <v>479</v>
      </c>
      <c r="Z100" s="134" t="s">
        <v>1305</v>
      </c>
      <c r="AA100" s="8" t="s">
        <v>43</v>
      </c>
      <c r="AB100" s="134" t="s">
        <v>1306</v>
      </c>
      <c r="AC100" s="216"/>
    </row>
    <row r="101" spans="1:29" s="150" customFormat="1" ht="80.099999999999994" customHeight="1" x14ac:dyDescent="0.25">
      <c r="A101" s="94" t="s">
        <v>885</v>
      </c>
      <c r="B101" s="98" t="s">
        <v>150</v>
      </c>
      <c r="C101" s="96" t="s">
        <v>710</v>
      </c>
      <c r="D101" s="96" t="s">
        <v>444</v>
      </c>
      <c r="E101" s="96"/>
      <c r="F101" s="96" t="s">
        <v>31</v>
      </c>
      <c r="G101" s="95" t="s">
        <v>886</v>
      </c>
      <c r="H101" s="97" t="s">
        <v>887</v>
      </c>
      <c r="I101" s="97" t="s">
        <v>888</v>
      </c>
      <c r="J101" s="93" t="s">
        <v>34</v>
      </c>
      <c r="K101" s="93" t="s">
        <v>35</v>
      </c>
      <c r="L101" s="93" t="s">
        <v>35</v>
      </c>
      <c r="M101" s="93" t="s">
        <v>35</v>
      </c>
      <c r="N101" s="93" t="s">
        <v>36</v>
      </c>
      <c r="O101" s="132" t="s">
        <v>889</v>
      </c>
      <c r="P101" s="5" t="s">
        <v>36</v>
      </c>
      <c r="Q101" s="7" t="s">
        <v>34</v>
      </c>
      <c r="R101" s="8" t="str">
        <f>IFERROR(VLOOKUP(INDEX([5]Validation!$O$11:$R$14, MATCH($Q101,[5]Validation!$M$11:$M$14,0),MATCH($P101,[5]Validation!$O$9:$R$9,0)),[5]Validation!$F$10:$G$25,2,FALSE), "")</f>
        <v>High</v>
      </c>
      <c r="S101" s="134" t="s">
        <v>890</v>
      </c>
      <c r="T101" s="8" t="str">
        <f>IFERROR(VLOOKUP(INDEX(Validation!$O$20:$R$23, MATCH($R101, Validation!$M$20:$M$23,0),MATCH($J101, Validation!$O$18:$R$18,0)),v.IPCC.risk,2,FALSE), "")</f>
        <v>Low</v>
      </c>
      <c r="U101" s="8" t="str">
        <f>IFERROR(VLOOKUP(INDEX([5]Validation!$O$20:$R$23, MATCH($R101,[5]Validation!$M$20:$M$23,0),MATCH(K101,[5]Validation!$O$18:$R$18,0)),v.IPCC.risk,2,FALSE), "")</f>
        <v>Moderate</v>
      </c>
      <c r="V101" s="8" t="str">
        <f>IFERROR(VLOOKUP(INDEX([5]Validation!$O$20:$R$23, MATCH($R101,[5]Validation!$M$20:$M$23,0),MATCH(L101,[5]Validation!$O$18:$R$18,0)),v.IPCC.risk,2,FALSE), "")</f>
        <v>Moderate</v>
      </c>
      <c r="W101" s="8" t="str">
        <f>IFERROR(VLOOKUP(INDEX([5]Validation!$O$20:$R$23, MATCH($R101,[5]Validation!$M$20:$M$23,0),MATCH(M101,[5]Validation!$O$18:$R$18,0)),v.IPCC.risk,2,FALSE), "")</f>
        <v>Moderate</v>
      </c>
      <c r="X101" s="8" t="str">
        <f>IFERROR(VLOOKUP(INDEX([5]Validation!$O$20:$R$23, MATCH($R101,[5]Validation!$M$20:$M$23,0),MATCH(N101,[5]Validation!$O$18:$R$18,0)),v.IPCC.risk,2,FALSE), "")</f>
        <v>High</v>
      </c>
      <c r="Y101" s="8" t="s">
        <v>35</v>
      </c>
      <c r="Z101" s="173" t="s">
        <v>891</v>
      </c>
      <c r="AA101" s="8" t="s">
        <v>43</v>
      </c>
      <c r="AB101" s="134" t="s">
        <v>892</v>
      </c>
      <c r="AC101" s="216"/>
    </row>
    <row r="102" spans="1:29" s="150" customFormat="1" ht="80.099999999999994" customHeight="1" x14ac:dyDescent="0.25">
      <c r="A102" s="94" t="s">
        <v>1220</v>
      </c>
      <c r="B102" s="95" t="s">
        <v>174</v>
      </c>
      <c r="C102" s="96" t="s">
        <v>710</v>
      </c>
      <c r="D102" s="96" t="s">
        <v>444</v>
      </c>
      <c r="E102" s="96"/>
      <c r="F102" s="96" t="s">
        <v>49</v>
      </c>
      <c r="G102" s="96" t="s">
        <v>1221</v>
      </c>
      <c r="H102" s="97" t="s">
        <v>1222</v>
      </c>
      <c r="I102" s="97"/>
      <c r="J102" s="93" t="s">
        <v>34</v>
      </c>
      <c r="K102" s="93" t="s">
        <v>34</v>
      </c>
      <c r="L102" s="93" t="s">
        <v>34</v>
      </c>
      <c r="M102" s="93" t="s">
        <v>34</v>
      </c>
      <c r="N102" s="93" t="s">
        <v>35</v>
      </c>
      <c r="O102" s="132" t="s">
        <v>1223</v>
      </c>
      <c r="P102" s="5" t="s">
        <v>35</v>
      </c>
      <c r="Q102" s="120" t="s">
        <v>122</v>
      </c>
      <c r="R102" s="8" t="str">
        <f>IFERROR(VLOOKUP(INDEX(Validation!$O$11:$R$14, MATCH($Q102,Validation!$M$11:$M$14,0),MATCH($P102,Validation!$O$9:$R$9,0)),Validation!$F$10:$G$25,2,FALSE), "")</f>
        <v>Moderate</v>
      </c>
      <c r="S102" s="6" t="s">
        <v>1224</v>
      </c>
      <c r="T102" s="8" t="str">
        <f>IFERROR(VLOOKUP(INDEX(Validation!$O$20:$R$23, MATCH($R102, Validation!$M$20:$M$23,0),MATCH($J102, Validation!$O$18:$R$18,0)),v.IPCC.risk,2,FALSE), "")</f>
        <v>Low</v>
      </c>
      <c r="U102" s="5" t="str">
        <f>IFERROR(VLOOKUP(INDEX([5]Validation!$O$20:$R$23, MATCH($R102,[5]Validation!$M$20:$M$23,0),MATCH(K102,[5]Validation!$O$18:$R$18,0)),v.IPCC.risk,2,FALSE), "")</f>
        <v>Low</v>
      </c>
      <c r="V102" s="5" t="str">
        <f>IFERROR(VLOOKUP(INDEX([5]Validation!$O$20:$R$23, MATCH($R102,[5]Validation!$M$20:$M$23,0),MATCH(L102,[5]Validation!$O$18:$R$18,0)),v.IPCC.risk,2,FALSE), "")</f>
        <v>Low</v>
      </c>
      <c r="W102" s="5" t="str">
        <f>IFERROR(VLOOKUP(INDEX([5]Validation!$O$20:$R$23, MATCH($R102,[5]Validation!$M$20:$M$23,0),MATCH(M102,[5]Validation!$O$18:$R$18,0)),v.IPCC.risk,2,FALSE), "")</f>
        <v>Low</v>
      </c>
      <c r="X102" s="5" t="str">
        <f>IFERROR(VLOOKUP(INDEX([5]Validation!$O$20:$R$23, MATCH($R102,[5]Validation!$M$20:$M$23,0),MATCH(N102,[5]Validation!$O$18:$R$18,0)),v.IPCC.risk,2,FALSE), "")</f>
        <v>Moderate</v>
      </c>
      <c r="Y102" s="8" t="s">
        <v>35</v>
      </c>
      <c r="Z102" s="134" t="s">
        <v>1225</v>
      </c>
      <c r="AA102" s="8" t="s">
        <v>43</v>
      </c>
      <c r="AB102" s="134" t="s">
        <v>1226</v>
      </c>
      <c r="AC102" s="216"/>
    </row>
    <row r="103" spans="1:29" s="150" customFormat="1" ht="80.099999999999994" customHeight="1" x14ac:dyDescent="0.25">
      <c r="A103" s="305"/>
      <c r="B103" s="305"/>
      <c r="C103" s="305"/>
      <c r="D103" s="305"/>
      <c r="E103" s="305"/>
      <c r="F103" s="305"/>
      <c r="G103" s="305"/>
      <c r="H103" s="305"/>
      <c r="I103" s="305"/>
      <c r="J103" s="374" t="s">
        <v>21</v>
      </c>
      <c r="K103" s="374" t="s">
        <v>22</v>
      </c>
      <c r="L103" s="374" t="s">
        <v>23</v>
      </c>
      <c r="M103" s="374" t="s">
        <v>24</v>
      </c>
      <c r="N103" s="374" t="s">
        <v>25</v>
      </c>
      <c r="O103" s="306"/>
      <c r="P103" s="306"/>
      <c r="Q103" s="306"/>
      <c r="R103" s="306"/>
      <c r="S103" s="306"/>
      <c r="T103" s="374" t="s">
        <v>21</v>
      </c>
      <c r="U103" s="374" t="s">
        <v>22</v>
      </c>
      <c r="V103" s="374" t="s">
        <v>23</v>
      </c>
      <c r="W103" s="374" t="s">
        <v>24</v>
      </c>
      <c r="X103" s="374" t="s">
        <v>25</v>
      </c>
      <c r="Y103" s="308"/>
      <c r="Z103" s="308"/>
      <c r="AA103" s="308"/>
      <c r="AB103" s="308"/>
      <c r="AC103" s="216"/>
    </row>
    <row r="104" spans="1:29" s="150" customFormat="1" ht="20.25" customHeight="1" x14ac:dyDescent="0.25">
      <c r="A104" s="305"/>
      <c r="B104" s="305"/>
      <c r="C104" s="305"/>
      <c r="D104" s="305"/>
      <c r="E104" s="305"/>
      <c r="F104" s="305"/>
      <c r="G104" s="305"/>
      <c r="H104" s="305"/>
      <c r="I104" s="305"/>
      <c r="Y104" s="308"/>
      <c r="Z104" s="308"/>
      <c r="AA104" s="308"/>
      <c r="AB104" s="308"/>
      <c r="AC104" s="216"/>
    </row>
    <row r="105" spans="1:29" x14ac:dyDescent="0.25">
      <c r="A105" s="94"/>
      <c r="B105" s="99"/>
      <c r="C105" s="96"/>
      <c r="D105" s="96"/>
      <c r="E105" s="96"/>
      <c r="F105" s="96"/>
      <c r="G105" s="95"/>
      <c r="H105" s="97"/>
      <c r="I105" s="97"/>
      <c r="Y105" s="8"/>
      <c r="Z105" s="8"/>
      <c r="AA105" s="8"/>
      <c r="AB105" s="8"/>
      <c r="AC105" s="4"/>
    </row>
    <row r="106" spans="1:29" x14ac:dyDescent="0.25">
      <c r="A106" s="94"/>
      <c r="B106" s="99"/>
      <c r="C106" s="96"/>
      <c r="D106" s="96"/>
      <c r="E106" s="96"/>
      <c r="F106" s="96"/>
      <c r="G106" s="95"/>
      <c r="H106" s="97"/>
      <c r="I106" s="97"/>
      <c r="J106" s="93"/>
      <c r="K106" s="93"/>
      <c r="L106" s="93"/>
      <c r="M106" s="93"/>
      <c r="N106" s="93"/>
      <c r="O106" s="93"/>
      <c r="P106" s="5"/>
      <c r="Q106" s="7"/>
      <c r="R106" s="8" t="str">
        <f>IFERROR(VLOOKUP(INDEX([5]Validation!$O$11:$R$14, MATCH($Q106,[5]Validation!$M$11:$M$14,0),MATCH($P106,[5]Validation!$O$9:$R$9,0)),[5]Validation!$F$10:$G$25,2,FALSE), "")</f>
        <v/>
      </c>
      <c r="S106" s="8"/>
      <c r="T106" s="8" t="str">
        <f>IFERROR(VLOOKUP(INDEX([5]Validation!$O$20:$R$23, MATCH($R106,[5]Validation!$M$20:$M$23,0),MATCH(J106,[5]Validation!$O$18:$R$18,0)),v.IPCC.risk,2,FALSE), "")</f>
        <v/>
      </c>
      <c r="U106" s="8" t="str">
        <f>IFERROR(VLOOKUP(INDEX([5]Validation!$O$20:$R$23, MATCH($R106,[5]Validation!$M$20:$M$23,0),MATCH(K106,[5]Validation!$O$18:$R$18,0)),v.IPCC.risk,2,FALSE), "")</f>
        <v/>
      </c>
      <c r="V106" s="8" t="str">
        <f>IFERROR(VLOOKUP(INDEX([5]Validation!$O$20:$R$23, MATCH($R106,[5]Validation!$M$20:$M$23,0),MATCH(L106,[5]Validation!$O$18:$R$18,0)),v.IPCC.risk,2,FALSE), "")</f>
        <v/>
      </c>
      <c r="W106" s="8" t="str">
        <f>IFERROR(VLOOKUP(INDEX([5]Validation!$O$20:$R$23, MATCH($R106,[5]Validation!$M$20:$M$23,0),MATCH(M106,[5]Validation!$O$18:$R$18,0)),v.IPCC.risk,2,FALSE), "")</f>
        <v/>
      </c>
      <c r="X106" s="8" t="str">
        <f>IFERROR(VLOOKUP(INDEX([5]Validation!$O$20:$R$23, MATCH($R106,[5]Validation!$M$20:$M$23,0),MATCH(N106,[5]Validation!$O$18:$R$18,0)),v.IPCC.risk,2,FALSE), "")</f>
        <v/>
      </c>
      <c r="Y106" s="8"/>
      <c r="Z106" s="8"/>
      <c r="AA106" s="8"/>
      <c r="AB106" s="8"/>
      <c r="AC106" s="4"/>
    </row>
    <row r="107" spans="1:29" x14ac:dyDescent="0.25">
      <c r="A107" s="94"/>
      <c r="B107" s="99"/>
      <c r="C107" s="96"/>
      <c r="D107" s="96"/>
      <c r="E107" s="96"/>
      <c r="F107" s="96"/>
      <c r="G107" s="95"/>
      <c r="H107" s="97"/>
      <c r="I107" s="97"/>
      <c r="J107" s="93"/>
      <c r="K107" s="93"/>
      <c r="L107" s="93"/>
      <c r="M107" s="93"/>
      <c r="N107" s="93"/>
      <c r="O107" s="93"/>
      <c r="P107" s="5"/>
      <c r="Q107" s="7"/>
      <c r="R107" s="8" t="str">
        <f>IFERROR(VLOOKUP(INDEX([5]Validation!$O$11:$R$14, MATCH($Q107,[5]Validation!$M$11:$M$14,0),MATCH($P107,[5]Validation!$O$9:$R$9,0)),[5]Validation!$F$10:$G$25,2,FALSE), "")</f>
        <v/>
      </c>
      <c r="S107" s="8"/>
      <c r="T107" s="8" t="str">
        <f>IFERROR(VLOOKUP(INDEX([5]Validation!$O$20:$R$23, MATCH($R107,[5]Validation!$M$20:$M$23,0),MATCH(J107,[5]Validation!$O$18:$R$18,0)),v.IPCC.risk,2,FALSE), "")</f>
        <v/>
      </c>
      <c r="U107" s="8" t="str">
        <f>IFERROR(VLOOKUP(INDEX([5]Validation!$O$20:$R$23, MATCH($R107,[5]Validation!$M$20:$M$23,0),MATCH(K107,[5]Validation!$O$18:$R$18,0)),v.IPCC.risk,2,FALSE), "")</f>
        <v/>
      </c>
      <c r="V107" s="8" t="str">
        <f>IFERROR(VLOOKUP(INDEX([5]Validation!$O$20:$R$23, MATCH($R107,[5]Validation!$M$20:$M$23,0),MATCH(L107,[5]Validation!$O$18:$R$18,0)),v.IPCC.risk,2,FALSE), "")</f>
        <v/>
      </c>
      <c r="W107" s="8" t="str">
        <f>IFERROR(VLOOKUP(INDEX([5]Validation!$O$20:$R$23, MATCH($R107,[5]Validation!$M$20:$M$23,0),MATCH(M107,[5]Validation!$O$18:$R$18,0)),v.IPCC.risk,2,FALSE), "")</f>
        <v/>
      </c>
      <c r="X107" s="8" t="str">
        <f>IFERROR(VLOOKUP(INDEX([5]Validation!$O$20:$R$23, MATCH($R107,[5]Validation!$M$20:$M$23,0),MATCH(N107,[5]Validation!$O$18:$R$18,0)),v.IPCC.risk,2,FALSE), "")</f>
        <v/>
      </c>
      <c r="Y107" s="8"/>
      <c r="Z107" s="8"/>
      <c r="AA107" s="8"/>
      <c r="AB107" s="8"/>
      <c r="AC107" s="4"/>
    </row>
    <row r="108" spans="1:29" x14ac:dyDescent="0.25">
      <c r="A108" s="94"/>
      <c r="B108" s="99"/>
      <c r="C108" s="96"/>
      <c r="D108" s="96"/>
      <c r="E108" s="96"/>
      <c r="F108" s="96"/>
      <c r="G108" s="95"/>
      <c r="H108" s="97"/>
      <c r="I108" s="97"/>
      <c r="J108" s="93"/>
      <c r="K108" s="93"/>
      <c r="L108" s="93"/>
      <c r="M108" s="93"/>
      <c r="N108" s="93"/>
      <c r="O108" s="93"/>
      <c r="P108" s="5"/>
      <c r="Q108" s="7"/>
      <c r="R108" s="8" t="str">
        <f>IFERROR(VLOOKUP(INDEX([5]Validation!$O$11:$R$14, MATCH($Q108,[5]Validation!$M$11:$M$14,0),MATCH($P108,[5]Validation!$O$9:$R$9,0)),[5]Validation!$F$10:$G$25,2,FALSE), "")</f>
        <v/>
      </c>
      <c r="S108" s="8"/>
      <c r="T108" s="8" t="str">
        <f>IFERROR(VLOOKUP(INDEX([5]Validation!$O$20:$R$23, MATCH($R108,[5]Validation!$M$20:$M$23,0),MATCH(J108,[5]Validation!$O$18:$R$18,0)),v.IPCC.risk,2,FALSE), "")</f>
        <v/>
      </c>
      <c r="U108" s="8" t="str">
        <f>IFERROR(VLOOKUP(INDEX([5]Validation!$O$20:$R$23, MATCH($R108,[5]Validation!$M$20:$M$23,0),MATCH(K108,[5]Validation!$O$18:$R$18,0)),v.IPCC.risk,2,FALSE), "")</f>
        <v/>
      </c>
      <c r="V108" s="8" t="str">
        <f>IFERROR(VLOOKUP(INDEX([5]Validation!$O$20:$R$23, MATCH($R108,[5]Validation!$M$20:$M$23,0),MATCH(L108,[5]Validation!$O$18:$R$18,0)),v.IPCC.risk,2,FALSE), "")</f>
        <v/>
      </c>
      <c r="W108" s="8" t="str">
        <f>IFERROR(VLOOKUP(INDEX([5]Validation!$O$20:$R$23, MATCH($R108,[5]Validation!$M$20:$M$23,0),MATCH(M108,[5]Validation!$O$18:$R$18,0)),v.IPCC.risk,2,FALSE), "")</f>
        <v/>
      </c>
      <c r="X108" s="8" t="str">
        <f>IFERROR(VLOOKUP(INDEX([5]Validation!$O$20:$R$23, MATCH($R108,[5]Validation!$M$20:$M$23,0),MATCH(N108,[5]Validation!$O$18:$R$18,0)),v.IPCC.risk,2,FALSE), "")</f>
        <v/>
      </c>
      <c r="Y108" s="8"/>
      <c r="Z108" s="8"/>
      <c r="AA108" s="8"/>
      <c r="AB108" s="8"/>
      <c r="AC108" s="4"/>
    </row>
    <row r="109" spans="1:29" x14ac:dyDescent="0.25">
      <c r="A109" s="94"/>
      <c r="B109" s="99"/>
      <c r="C109" s="96"/>
      <c r="D109" s="96"/>
      <c r="E109" s="96"/>
      <c r="F109" s="96"/>
      <c r="G109" s="95"/>
      <c r="H109" s="97"/>
      <c r="I109" s="97"/>
      <c r="J109" s="93"/>
      <c r="K109" s="93"/>
      <c r="L109" s="93"/>
      <c r="M109" s="93"/>
      <c r="N109" s="93"/>
      <c r="O109" s="93"/>
      <c r="P109" s="5"/>
      <c r="Q109" s="7"/>
      <c r="R109" s="8" t="str">
        <f>IFERROR(VLOOKUP(INDEX([5]Validation!$O$11:$R$14, MATCH($Q109,[5]Validation!$M$11:$M$14,0),MATCH($P109,[5]Validation!$O$9:$R$9,0)),[5]Validation!$F$10:$G$25,2,FALSE), "")</f>
        <v/>
      </c>
      <c r="S109" s="8"/>
      <c r="T109" s="8" t="str">
        <f>IFERROR(VLOOKUP(INDEX([5]Validation!$O$20:$R$23, MATCH($R109,[5]Validation!$M$20:$M$23,0),MATCH(J109,[5]Validation!$O$18:$R$18,0)),v.IPCC.risk,2,FALSE), "")</f>
        <v/>
      </c>
      <c r="U109" s="8" t="str">
        <f>IFERROR(VLOOKUP(INDEX([5]Validation!$O$20:$R$23, MATCH($R109,[5]Validation!$M$20:$M$23,0),MATCH(K109,[5]Validation!$O$18:$R$18,0)),v.IPCC.risk,2,FALSE), "")</f>
        <v/>
      </c>
      <c r="V109" s="8" t="str">
        <f>IFERROR(VLOOKUP(INDEX([5]Validation!$O$20:$R$23, MATCH($R109,[5]Validation!$M$20:$M$23,0),MATCH(L109,[5]Validation!$O$18:$R$18,0)),v.IPCC.risk,2,FALSE), "")</f>
        <v/>
      </c>
      <c r="W109" s="8" t="str">
        <f>IFERROR(VLOOKUP(INDEX([5]Validation!$O$20:$R$23, MATCH($R109,[5]Validation!$M$20:$M$23,0),MATCH(M109,[5]Validation!$O$18:$R$18,0)),v.IPCC.risk,2,FALSE), "")</f>
        <v/>
      </c>
      <c r="X109" s="8" t="str">
        <f>IFERROR(VLOOKUP(INDEX([5]Validation!$O$20:$R$23, MATCH($R109,[5]Validation!$M$20:$M$23,0),MATCH(N109,[5]Validation!$O$18:$R$18,0)),v.IPCC.risk,2,FALSE), "")</f>
        <v/>
      </c>
      <c r="Y109" s="8"/>
      <c r="Z109" s="8"/>
      <c r="AA109" s="8"/>
      <c r="AB109" s="8"/>
      <c r="AC109" s="4"/>
    </row>
    <row r="110" spans="1:29" x14ac:dyDescent="0.25">
      <c r="A110" s="94"/>
      <c r="B110" s="99"/>
      <c r="C110" s="96"/>
      <c r="D110" s="96"/>
      <c r="E110" s="96"/>
      <c r="F110" s="96"/>
      <c r="G110" s="95"/>
      <c r="H110" s="97"/>
      <c r="I110" s="97"/>
      <c r="J110" s="93"/>
      <c r="K110" s="93"/>
      <c r="L110" s="93"/>
      <c r="M110" s="93"/>
      <c r="N110" s="93"/>
      <c r="O110" s="93"/>
      <c r="P110" s="5"/>
      <c r="Q110" s="7"/>
      <c r="R110" s="8" t="str">
        <f>IFERROR(VLOOKUP(INDEX([5]Validation!$O$11:$R$14, MATCH($Q110,[5]Validation!$M$11:$M$14,0),MATCH($P110,[5]Validation!$O$9:$R$9,0)),[5]Validation!$F$10:$G$25,2,FALSE), "")</f>
        <v/>
      </c>
      <c r="S110" s="8"/>
      <c r="T110" s="8" t="str">
        <f>IFERROR(VLOOKUP(INDEX([5]Validation!$O$20:$R$23, MATCH($R110,[5]Validation!$M$20:$M$23,0),MATCH(J110,[5]Validation!$O$18:$R$18,0)),v.IPCC.risk,2,FALSE), "")</f>
        <v/>
      </c>
      <c r="U110" s="8" t="str">
        <f>IFERROR(VLOOKUP(INDEX([5]Validation!$O$20:$R$23, MATCH($R110,[5]Validation!$M$20:$M$23,0),MATCH(K110,[5]Validation!$O$18:$R$18,0)),v.IPCC.risk,2,FALSE), "")</f>
        <v/>
      </c>
      <c r="V110" s="8" t="str">
        <f>IFERROR(VLOOKUP(INDEX([5]Validation!$O$20:$R$23, MATCH($R110,[5]Validation!$M$20:$M$23,0),MATCH(L110,[5]Validation!$O$18:$R$18,0)),v.IPCC.risk,2,FALSE), "")</f>
        <v/>
      </c>
      <c r="W110" s="8" t="str">
        <f>IFERROR(VLOOKUP(INDEX([5]Validation!$O$20:$R$23, MATCH($R110,[5]Validation!$M$20:$M$23,0),MATCH(M110,[5]Validation!$O$18:$R$18,0)),v.IPCC.risk,2,FALSE), "")</f>
        <v/>
      </c>
      <c r="X110" s="8" t="str">
        <f>IFERROR(VLOOKUP(INDEX([5]Validation!$O$20:$R$23, MATCH($R110,[5]Validation!$M$20:$M$23,0),MATCH(N110,[5]Validation!$O$18:$R$18,0)),v.IPCC.risk,2,FALSE), "")</f>
        <v/>
      </c>
      <c r="Y110" s="8"/>
      <c r="Z110" s="8"/>
      <c r="AA110" s="8"/>
      <c r="AB110" s="8"/>
      <c r="AC110" s="4"/>
    </row>
    <row r="111" spans="1:29" x14ac:dyDescent="0.25">
      <c r="A111" s="94"/>
      <c r="B111" s="99"/>
      <c r="C111" s="96"/>
      <c r="D111" s="96"/>
      <c r="E111" s="96"/>
      <c r="F111" s="96"/>
      <c r="G111" s="95"/>
      <c r="H111" s="97"/>
      <c r="I111" s="97"/>
      <c r="J111" s="93"/>
      <c r="K111" s="93"/>
      <c r="L111" s="93"/>
      <c r="M111" s="93"/>
      <c r="N111" s="93"/>
      <c r="O111" s="93"/>
      <c r="P111" s="5"/>
      <c r="Q111" s="7"/>
      <c r="R111" s="8" t="str">
        <f>IFERROR(VLOOKUP(INDEX([5]Validation!$O$11:$R$14, MATCH($Q111,[5]Validation!$M$11:$M$14,0),MATCH($P111,[5]Validation!$O$9:$R$9,0)),[5]Validation!$F$10:$G$25,2,FALSE), "")</f>
        <v/>
      </c>
      <c r="S111" s="8"/>
      <c r="T111" s="8" t="str">
        <f>IFERROR(VLOOKUP(INDEX([5]Validation!$O$20:$R$23, MATCH($R111,[5]Validation!$M$20:$M$23,0),MATCH(J111,[5]Validation!$O$18:$R$18,0)),v.IPCC.risk,2,FALSE), "")</f>
        <v/>
      </c>
      <c r="U111" s="8" t="str">
        <f>IFERROR(VLOOKUP(INDEX([5]Validation!$O$20:$R$23, MATCH($R111,[5]Validation!$M$20:$M$23,0),MATCH(K111,[5]Validation!$O$18:$R$18,0)),v.IPCC.risk,2,FALSE), "")</f>
        <v/>
      </c>
      <c r="V111" s="8" t="str">
        <f>IFERROR(VLOOKUP(INDEX([5]Validation!$O$20:$R$23, MATCH($R111,[5]Validation!$M$20:$M$23,0),MATCH(L111,[5]Validation!$O$18:$R$18,0)),v.IPCC.risk,2,FALSE), "")</f>
        <v/>
      </c>
      <c r="W111" s="8" t="str">
        <f>IFERROR(VLOOKUP(INDEX([5]Validation!$O$20:$R$23, MATCH($R111,[5]Validation!$M$20:$M$23,0),MATCH(M111,[5]Validation!$O$18:$R$18,0)),v.IPCC.risk,2,FALSE), "")</f>
        <v/>
      </c>
      <c r="X111" s="8" t="str">
        <f>IFERROR(VLOOKUP(INDEX([5]Validation!$O$20:$R$23, MATCH($R111,[5]Validation!$M$20:$M$23,0),MATCH(N111,[5]Validation!$O$18:$R$18,0)),v.IPCC.risk,2,FALSE), "")</f>
        <v/>
      </c>
      <c r="Y111" s="8"/>
      <c r="Z111" s="8"/>
      <c r="AA111" s="8"/>
      <c r="AB111" s="8"/>
      <c r="AC111" s="4"/>
    </row>
    <row r="112" spans="1:29" x14ac:dyDescent="0.25">
      <c r="A112" s="94"/>
      <c r="B112" s="99"/>
      <c r="C112" s="96"/>
      <c r="D112" s="96"/>
      <c r="E112" s="96"/>
      <c r="F112" s="96"/>
      <c r="G112" s="95"/>
      <c r="H112" s="97"/>
      <c r="I112" s="97"/>
      <c r="J112" s="93"/>
      <c r="K112" s="93"/>
      <c r="L112" s="93"/>
      <c r="M112" s="93"/>
      <c r="N112" s="93"/>
      <c r="O112" s="93"/>
      <c r="P112" s="5"/>
      <c r="Q112" s="7"/>
      <c r="R112" s="8" t="str">
        <f>IFERROR(VLOOKUP(INDEX([5]Validation!$O$11:$R$14, MATCH($Q112,[5]Validation!$M$11:$M$14,0),MATCH($P112,[5]Validation!$O$9:$R$9,0)),[5]Validation!$F$10:$G$25,2,FALSE), "")</f>
        <v/>
      </c>
      <c r="S112" s="8"/>
      <c r="T112" s="8" t="str">
        <f>IFERROR(VLOOKUP(INDEX([5]Validation!$O$20:$R$23, MATCH($R112,[5]Validation!$M$20:$M$23,0),MATCH(J112,[5]Validation!$O$18:$R$18,0)),v.IPCC.risk,2,FALSE), "")</f>
        <v/>
      </c>
      <c r="U112" s="8" t="str">
        <f>IFERROR(VLOOKUP(INDEX([5]Validation!$O$20:$R$23, MATCH($R112,[5]Validation!$M$20:$M$23,0),MATCH(K112,[5]Validation!$O$18:$R$18,0)),v.IPCC.risk,2,FALSE), "")</f>
        <v/>
      </c>
      <c r="V112" s="8" t="str">
        <f>IFERROR(VLOOKUP(INDEX([5]Validation!$O$20:$R$23, MATCH($R112,[5]Validation!$M$20:$M$23,0),MATCH(L112,[5]Validation!$O$18:$R$18,0)),v.IPCC.risk,2,FALSE), "")</f>
        <v/>
      </c>
      <c r="W112" s="8" t="str">
        <f>IFERROR(VLOOKUP(INDEX([5]Validation!$O$20:$R$23, MATCH($R112,[5]Validation!$M$20:$M$23,0),MATCH(M112,[5]Validation!$O$18:$R$18,0)),v.IPCC.risk,2,FALSE), "")</f>
        <v/>
      </c>
      <c r="X112" s="8" t="str">
        <f>IFERROR(VLOOKUP(INDEX([5]Validation!$O$20:$R$23, MATCH($R112,[5]Validation!$M$20:$M$23,0),MATCH(N112,[5]Validation!$O$18:$R$18,0)),v.IPCC.risk,2,FALSE), "")</f>
        <v/>
      </c>
      <c r="Y112" s="8"/>
      <c r="Z112" s="8"/>
      <c r="AA112" s="8"/>
      <c r="AB112" s="8"/>
      <c r="AC112" s="4"/>
    </row>
    <row r="113" spans="1:29" x14ac:dyDescent="0.25">
      <c r="A113" s="94"/>
      <c r="B113" s="99"/>
      <c r="C113" s="96"/>
      <c r="D113" s="96"/>
      <c r="E113" s="96"/>
      <c r="F113" s="96"/>
      <c r="G113" s="95"/>
      <c r="H113" s="97"/>
      <c r="I113" s="97"/>
      <c r="J113" s="93"/>
      <c r="K113" s="93"/>
      <c r="L113" s="93"/>
      <c r="M113" s="93"/>
      <c r="N113" s="93"/>
      <c r="O113" s="93"/>
      <c r="P113" s="5"/>
      <c r="Q113" s="7"/>
      <c r="R113" s="8" t="str">
        <f>IFERROR(VLOOKUP(INDEX([5]Validation!$O$11:$R$14, MATCH($Q113,[5]Validation!$M$11:$M$14,0),MATCH($P113,[5]Validation!$O$9:$R$9,0)),[5]Validation!$F$10:$G$25,2,FALSE), "")</f>
        <v/>
      </c>
      <c r="S113" s="8"/>
      <c r="T113" s="8" t="str">
        <f>IFERROR(VLOOKUP(INDEX([5]Validation!$O$20:$R$23, MATCH($R113,[5]Validation!$M$20:$M$23,0),MATCH(J113,[5]Validation!$O$18:$R$18,0)),v.IPCC.risk,2,FALSE), "")</f>
        <v/>
      </c>
      <c r="U113" s="8" t="str">
        <f>IFERROR(VLOOKUP(INDEX([5]Validation!$O$20:$R$23, MATCH($R113,[5]Validation!$M$20:$M$23,0),MATCH(K113,[5]Validation!$O$18:$R$18,0)),v.IPCC.risk,2,FALSE), "")</f>
        <v/>
      </c>
      <c r="V113" s="8" t="str">
        <f>IFERROR(VLOOKUP(INDEX([5]Validation!$O$20:$R$23, MATCH($R113,[5]Validation!$M$20:$M$23,0),MATCH(L113,[5]Validation!$O$18:$R$18,0)),v.IPCC.risk,2,FALSE), "")</f>
        <v/>
      </c>
      <c r="W113" s="8" t="str">
        <f>IFERROR(VLOOKUP(INDEX([5]Validation!$O$20:$R$23, MATCH($R113,[5]Validation!$M$20:$M$23,0),MATCH(M113,[5]Validation!$O$18:$R$18,0)),v.IPCC.risk,2,FALSE), "")</f>
        <v/>
      </c>
      <c r="X113" s="8" t="str">
        <f>IFERROR(VLOOKUP(INDEX([5]Validation!$O$20:$R$23, MATCH($R113,[5]Validation!$M$20:$M$23,0),MATCH(N113,[5]Validation!$O$18:$R$18,0)),v.IPCC.risk,2,FALSE), "")</f>
        <v/>
      </c>
      <c r="Y113" s="8"/>
      <c r="Z113" s="8"/>
      <c r="AA113" s="8"/>
      <c r="AB113" s="8"/>
      <c r="AC113" s="4"/>
    </row>
    <row r="114" spans="1:29" x14ac:dyDescent="0.25">
      <c r="A114" s="94"/>
      <c r="B114" s="99"/>
      <c r="C114" s="96"/>
      <c r="D114" s="96"/>
      <c r="E114" s="96"/>
      <c r="F114" s="96"/>
      <c r="G114" s="95"/>
      <c r="H114" s="97"/>
      <c r="I114" s="97"/>
      <c r="J114" s="93"/>
      <c r="K114" s="93"/>
      <c r="L114" s="93"/>
      <c r="M114" s="93"/>
      <c r="N114" s="93"/>
      <c r="O114" s="93"/>
      <c r="P114" s="5"/>
      <c r="Q114" s="7"/>
      <c r="R114" s="8" t="str">
        <f>IFERROR(VLOOKUP(INDEX([5]Validation!$O$11:$R$14, MATCH($Q114,[5]Validation!$M$11:$M$14,0),MATCH($P114,[5]Validation!$O$9:$R$9,0)),[5]Validation!$F$10:$G$25,2,FALSE), "")</f>
        <v/>
      </c>
      <c r="S114" s="8"/>
      <c r="T114" s="8" t="str">
        <f>IFERROR(VLOOKUP(INDEX([5]Validation!$O$20:$R$23, MATCH($R114,[5]Validation!$M$20:$M$23,0),MATCH(J114,[5]Validation!$O$18:$R$18,0)),v.IPCC.risk,2,FALSE), "")</f>
        <v/>
      </c>
      <c r="U114" s="8" t="str">
        <f>IFERROR(VLOOKUP(INDEX([5]Validation!$O$20:$R$23, MATCH($R114,[5]Validation!$M$20:$M$23,0),MATCH(K114,[5]Validation!$O$18:$R$18,0)),v.IPCC.risk,2,FALSE), "")</f>
        <v/>
      </c>
      <c r="V114" s="8" t="str">
        <f>IFERROR(VLOOKUP(INDEX([5]Validation!$O$20:$R$23, MATCH($R114,[5]Validation!$M$20:$M$23,0),MATCH(L114,[5]Validation!$O$18:$R$18,0)),v.IPCC.risk,2,FALSE), "")</f>
        <v/>
      </c>
      <c r="W114" s="8" t="str">
        <f>IFERROR(VLOOKUP(INDEX([5]Validation!$O$20:$R$23, MATCH($R114,[5]Validation!$M$20:$M$23,0),MATCH(M114,[5]Validation!$O$18:$R$18,0)),v.IPCC.risk,2,FALSE), "")</f>
        <v/>
      </c>
      <c r="X114" s="8" t="str">
        <f>IFERROR(VLOOKUP(INDEX([5]Validation!$O$20:$R$23, MATCH($R114,[5]Validation!$M$20:$M$23,0),MATCH(N114,[5]Validation!$O$18:$R$18,0)),v.IPCC.risk,2,FALSE), "")</f>
        <v/>
      </c>
      <c r="Y114" s="8"/>
      <c r="Z114" s="8"/>
      <c r="AA114" s="8"/>
      <c r="AB114" s="8"/>
      <c r="AC114" s="4"/>
    </row>
    <row r="115" spans="1:29" x14ac:dyDescent="0.25">
      <c r="A115" s="94"/>
      <c r="B115" s="99"/>
      <c r="C115" s="96"/>
      <c r="D115" s="96"/>
      <c r="E115" s="96"/>
      <c r="F115" s="96"/>
      <c r="G115" s="95"/>
      <c r="H115" s="97"/>
      <c r="I115" s="97"/>
      <c r="J115" s="93"/>
      <c r="K115" s="93"/>
      <c r="L115" s="93"/>
      <c r="M115" s="93"/>
      <c r="N115" s="93"/>
      <c r="O115" s="93"/>
      <c r="P115" s="5"/>
      <c r="Q115" s="7"/>
      <c r="R115" s="8" t="str">
        <f>IFERROR(VLOOKUP(INDEX([5]Validation!$O$11:$R$14, MATCH($Q115,[5]Validation!$M$11:$M$14,0),MATCH($P115,[5]Validation!$O$9:$R$9,0)),[5]Validation!$F$10:$G$25,2,FALSE), "")</f>
        <v/>
      </c>
      <c r="S115" s="8"/>
      <c r="T115" s="8" t="str">
        <f>IFERROR(VLOOKUP(INDEX([5]Validation!$O$20:$R$23, MATCH($R115,[5]Validation!$M$20:$M$23,0),MATCH(J115,[5]Validation!$O$18:$R$18,0)),v.IPCC.risk,2,FALSE), "")</f>
        <v/>
      </c>
      <c r="U115" s="8" t="str">
        <f>IFERROR(VLOOKUP(INDEX([5]Validation!$O$20:$R$23, MATCH($R115,[5]Validation!$M$20:$M$23,0),MATCH(K115,[5]Validation!$O$18:$R$18,0)),v.IPCC.risk,2,FALSE), "")</f>
        <v/>
      </c>
      <c r="V115" s="8" t="str">
        <f>IFERROR(VLOOKUP(INDEX([5]Validation!$O$20:$R$23, MATCH($R115,[5]Validation!$M$20:$M$23,0),MATCH(L115,[5]Validation!$O$18:$R$18,0)),v.IPCC.risk,2,FALSE), "")</f>
        <v/>
      </c>
      <c r="W115" s="8" t="str">
        <f>IFERROR(VLOOKUP(INDEX([5]Validation!$O$20:$R$23, MATCH($R115,[5]Validation!$M$20:$M$23,0),MATCH(M115,[5]Validation!$O$18:$R$18,0)),v.IPCC.risk,2,FALSE), "")</f>
        <v/>
      </c>
      <c r="X115" s="8" t="str">
        <f>IFERROR(VLOOKUP(INDEX([5]Validation!$O$20:$R$23, MATCH($R115,[5]Validation!$M$20:$M$23,0),MATCH(N115,[5]Validation!$O$18:$R$18,0)),v.IPCC.risk,2,FALSE), "")</f>
        <v/>
      </c>
      <c r="Y115" s="8"/>
      <c r="Z115" s="8"/>
      <c r="AA115" s="8"/>
      <c r="AB115" s="8"/>
      <c r="AC115" s="4"/>
    </row>
    <row r="116" spans="1:29" x14ac:dyDescent="0.25">
      <c r="A116" s="94"/>
      <c r="B116" s="99"/>
      <c r="C116" s="96"/>
      <c r="D116" s="96"/>
      <c r="E116" s="96"/>
      <c r="F116" s="96"/>
      <c r="G116" s="95"/>
      <c r="H116" s="97"/>
      <c r="I116" s="97"/>
      <c r="J116" s="93"/>
      <c r="K116" s="93"/>
      <c r="L116" s="93"/>
      <c r="M116" s="93"/>
      <c r="N116" s="93"/>
      <c r="O116" s="93"/>
      <c r="P116" s="5"/>
      <c r="Q116" s="7"/>
      <c r="R116" s="8" t="str">
        <f>IFERROR(VLOOKUP(INDEX([5]Validation!$O$11:$R$14, MATCH($Q116,[5]Validation!$M$11:$M$14,0),MATCH($P116,[5]Validation!$O$9:$R$9,0)),[5]Validation!$F$10:$G$25,2,FALSE), "")</f>
        <v/>
      </c>
      <c r="S116" s="8"/>
      <c r="T116" s="8" t="str">
        <f>IFERROR(VLOOKUP(INDEX([5]Validation!$O$20:$R$23, MATCH($R116,[5]Validation!$M$20:$M$23,0),MATCH(J116,[5]Validation!$O$18:$R$18,0)),v.IPCC.risk,2,FALSE), "")</f>
        <v/>
      </c>
      <c r="U116" s="8" t="str">
        <f>IFERROR(VLOOKUP(INDEX([5]Validation!$O$20:$R$23, MATCH($R116,[5]Validation!$M$20:$M$23,0),MATCH(K116,[5]Validation!$O$18:$R$18,0)),v.IPCC.risk,2,FALSE), "")</f>
        <v/>
      </c>
      <c r="V116" s="8" t="str">
        <f>IFERROR(VLOOKUP(INDEX([5]Validation!$O$20:$R$23, MATCH($R116,[5]Validation!$M$20:$M$23,0),MATCH(L116,[5]Validation!$O$18:$R$18,0)),v.IPCC.risk,2,FALSE), "")</f>
        <v/>
      </c>
      <c r="W116" s="8" t="str">
        <f>IFERROR(VLOOKUP(INDEX([5]Validation!$O$20:$R$23, MATCH($R116,[5]Validation!$M$20:$M$23,0),MATCH(M116,[5]Validation!$O$18:$R$18,0)),v.IPCC.risk,2,FALSE), "")</f>
        <v/>
      </c>
      <c r="X116" s="8" t="str">
        <f>IFERROR(VLOOKUP(INDEX([5]Validation!$O$20:$R$23, MATCH($R116,[5]Validation!$M$20:$M$23,0),MATCH(N116,[5]Validation!$O$18:$R$18,0)),v.IPCC.risk,2,FALSE), "")</f>
        <v/>
      </c>
      <c r="Y116" s="8"/>
      <c r="Z116" s="8"/>
      <c r="AA116" s="8"/>
      <c r="AB116" s="8"/>
      <c r="AC116" s="4"/>
    </row>
    <row r="117" spans="1:29" x14ac:dyDescent="0.25">
      <c r="A117" s="94"/>
      <c r="B117" s="99"/>
      <c r="C117" s="96"/>
      <c r="D117" s="96"/>
      <c r="E117" s="96"/>
      <c r="F117" s="96"/>
      <c r="G117" s="95"/>
      <c r="H117" s="97"/>
      <c r="I117" s="97"/>
      <c r="J117" s="93"/>
      <c r="K117" s="93"/>
      <c r="L117" s="93"/>
      <c r="M117" s="93"/>
      <c r="N117" s="93"/>
      <c r="O117" s="93"/>
      <c r="P117" s="5"/>
      <c r="Q117" s="7"/>
      <c r="R117" s="8" t="str">
        <f>IFERROR(VLOOKUP(INDEX([5]Validation!$O$11:$R$14, MATCH($Q117,[5]Validation!$M$11:$M$14,0),MATCH($P117,[5]Validation!$O$9:$R$9,0)),[5]Validation!$F$10:$G$25,2,FALSE), "")</f>
        <v/>
      </c>
      <c r="S117" s="8"/>
      <c r="T117" s="8" t="str">
        <f>IFERROR(VLOOKUP(INDEX([5]Validation!$O$20:$R$23, MATCH($R117,[5]Validation!$M$20:$M$23,0),MATCH(J117,[5]Validation!$O$18:$R$18,0)),v.IPCC.risk,2,FALSE), "")</f>
        <v/>
      </c>
      <c r="U117" s="8" t="str">
        <f>IFERROR(VLOOKUP(INDEX([5]Validation!$O$20:$R$23, MATCH($R117,[5]Validation!$M$20:$M$23,0),MATCH(K117,[5]Validation!$O$18:$R$18,0)),v.IPCC.risk,2,FALSE), "")</f>
        <v/>
      </c>
      <c r="V117" s="8" t="str">
        <f>IFERROR(VLOOKUP(INDEX([5]Validation!$O$20:$R$23, MATCH($R117,[5]Validation!$M$20:$M$23,0),MATCH(L117,[5]Validation!$O$18:$R$18,0)),v.IPCC.risk,2,FALSE), "")</f>
        <v/>
      </c>
      <c r="W117" s="8" t="str">
        <f>IFERROR(VLOOKUP(INDEX([5]Validation!$O$20:$R$23, MATCH($R117,[5]Validation!$M$20:$M$23,0),MATCH(M117,[5]Validation!$O$18:$R$18,0)),v.IPCC.risk,2,FALSE), "")</f>
        <v/>
      </c>
      <c r="X117" s="8" t="str">
        <f>IFERROR(VLOOKUP(INDEX([5]Validation!$O$20:$R$23, MATCH($R117,[5]Validation!$M$20:$M$23,0),MATCH(N117,[5]Validation!$O$18:$R$18,0)),v.IPCC.risk,2,FALSE), "")</f>
        <v/>
      </c>
      <c r="Y117" s="8"/>
      <c r="Z117" s="8"/>
      <c r="AA117" s="8"/>
      <c r="AB117" s="8"/>
      <c r="AC117" s="4"/>
    </row>
    <row r="118" spans="1:29" x14ac:dyDescent="0.25">
      <c r="A118" s="94"/>
      <c r="B118" s="99"/>
      <c r="C118" s="96"/>
      <c r="D118" s="96"/>
      <c r="E118" s="96"/>
      <c r="F118" s="96"/>
      <c r="G118" s="95"/>
      <c r="H118" s="97"/>
      <c r="I118" s="97"/>
      <c r="J118" s="93"/>
      <c r="K118" s="93"/>
      <c r="L118" s="93"/>
      <c r="M118" s="93"/>
      <c r="N118" s="93"/>
      <c r="O118" s="93"/>
      <c r="P118" s="5"/>
      <c r="Q118" s="7"/>
      <c r="R118" s="8" t="str">
        <f>IFERROR(VLOOKUP(INDEX([5]Validation!$O$11:$R$14, MATCH($Q118,[5]Validation!$M$11:$M$14,0),MATCH($P118,[5]Validation!$O$9:$R$9,0)),[5]Validation!$F$10:$G$25,2,FALSE), "")</f>
        <v/>
      </c>
      <c r="S118" s="8"/>
      <c r="T118" s="8" t="str">
        <f>IFERROR(VLOOKUP(INDEX([5]Validation!$O$20:$R$23, MATCH($R118,[5]Validation!$M$20:$M$23,0),MATCH(J118,[5]Validation!$O$18:$R$18,0)),v.IPCC.risk,2,FALSE), "")</f>
        <v/>
      </c>
      <c r="U118" s="8" t="str">
        <f>IFERROR(VLOOKUP(INDEX([5]Validation!$O$20:$R$23, MATCH($R118,[5]Validation!$M$20:$M$23,0),MATCH(K118,[5]Validation!$O$18:$R$18,0)),v.IPCC.risk,2,FALSE), "")</f>
        <v/>
      </c>
      <c r="V118" s="8" t="str">
        <f>IFERROR(VLOOKUP(INDEX([5]Validation!$O$20:$R$23, MATCH($R118,[5]Validation!$M$20:$M$23,0),MATCH(L118,[5]Validation!$O$18:$R$18,0)),v.IPCC.risk,2,FALSE), "")</f>
        <v/>
      </c>
      <c r="W118" s="8" t="str">
        <f>IFERROR(VLOOKUP(INDEX([5]Validation!$O$20:$R$23, MATCH($R118,[5]Validation!$M$20:$M$23,0),MATCH(M118,[5]Validation!$O$18:$R$18,0)),v.IPCC.risk,2,FALSE), "")</f>
        <v/>
      </c>
      <c r="X118" s="8" t="str">
        <f>IFERROR(VLOOKUP(INDEX([5]Validation!$O$20:$R$23, MATCH($R118,[5]Validation!$M$20:$M$23,0),MATCH(N118,[5]Validation!$O$18:$R$18,0)),v.IPCC.risk,2,FALSE), "")</f>
        <v/>
      </c>
      <c r="Y118" s="8"/>
      <c r="Z118" s="8"/>
      <c r="AA118" s="8"/>
      <c r="AB118" s="8"/>
      <c r="AC118" s="4"/>
    </row>
    <row r="119" spans="1:29" x14ac:dyDescent="0.25">
      <c r="A119" s="94"/>
      <c r="B119" s="99"/>
      <c r="C119" s="96"/>
      <c r="D119" s="96"/>
      <c r="E119" s="96"/>
      <c r="F119" s="96"/>
      <c r="G119" s="95"/>
      <c r="H119" s="97"/>
      <c r="I119" s="97"/>
      <c r="J119" s="93"/>
      <c r="K119" s="93"/>
      <c r="L119" s="93"/>
      <c r="M119" s="93"/>
      <c r="N119" s="93"/>
      <c r="O119" s="93"/>
      <c r="P119" s="5"/>
      <c r="Q119" s="7"/>
      <c r="R119" s="8" t="str">
        <f>IFERROR(VLOOKUP(INDEX([5]Validation!$O$11:$R$14, MATCH($Q119,[5]Validation!$M$11:$M$14,0),MATCH($P119,[5]Validation!$O$9:$R$9,0)),[5]Validation!$F$10:$G$25,2,FALSE), "")</f>
        <v/>
      </c>
      <c r="S119" s="8"/>
      <c r="T119" s="8" t="str">
        <f>IFERROR(VLOOKUP(INDEX([5]Validation!$O$20:$R$23, MATCH($R119,[5]Validation!$M$20:$M$23,0),MATCH(J119,[5]Validation!$O$18:$R$18,0)),v.IPCC.risk,2,FALSE), "")</f>
        <v/>
      </c>
      <c r="U119" s="8" t="str">
        <f>IFERROR(VLOOKUP(INDEX([5]Validation!$O$20:$R$23, MATCH($R119,[5]Validation!$M$20:$M$23,0),MATCH(K119,[5]Validation!$O$18:$R$18,0)),v.IPCC.risk,2,FALSE), "")</f>
        <v/>
      </c>
      <c r="V119" s="8" t="str">
        <f>IFERROR(VLOOKUP(INDEX([5]Validation!$O$20:$R$23, MATCH($R119,[5]Validation!$M$20:$M$23,0),MATCH(L119,[5]Validation!$O$18:$R$18,0)),v.IPCC.risk,2,FALSE), "")</f>
        <v/>
      </c>
      <c r="W119" s="8" t="str">
        <f>IFERROR(VLOOKUP(INDEX([5]Validation!$O$20:$R$23, MATCH($R119,[5]Validation!$M$20:$M$23,0),MATCH(M119,[5]Validation!$O$18:$R$18,0)),v.IPCC.risk,2,FALSE), "")</f>
        <v/>
      </c>
      <c r="X119" s="8" t="str">
        <f>IFERROR(VLOOKUP(INDEX([5]Validation!$O$20:$R$23, MATCH($R119,[5]Validation!$M$20:$M$23,0),MATCH(N119,[5]Validation!$O$18:$R$18,0)),v.IPCC.risk,2,FALSE), "")</f>
        <v/>
      </c>
      <c r="Y119" s="8"/>
      <c r="Z119" s="8"/>
      <c r="AA119" s="8"/>
      <c r="AB119" s="8"/>
      <c r="AC119" s="4"/>
    </row>
    <row r="120" spans="1:29" x14ac:dyDescent="0.25">
      <c r="A120" s="94"/>
      <c r="B120" s="99"/>
      <c r="C120" s="96"/>
      <c r="D120" s="96"/>
      <c r="E120" s="96"/>
      <c r="F120" s="96"/>
      <c r="G120" s="95"/>
      <c r="H120" s="97"/>
      <c r="I120" s="97"/>
      <c r="J120" s="93"/>
      <c r="K120" s="93"/>
      <c r="L120" s="93"/>
      <c r="M120" s="93"/>
      <c r="N120" s="93"/>
      <c r="O120" s="93"/>
      <c r="P120" s="5"/>
      <c r="Q120" s="7"/>
      <c r="R120" s="8" t="str">
        <f>IFERROR(VLOOKUP(INDEX([5]Validation!$O$11:$R$14, MATCH($Q120,[5]Validation!$M$11:$M$14,0),MATCH($P120,[5]Validation!$O$9:$R$9,0)),[5]Validation!$F$10:$G$25,2,FALSE), "")</f>
        <v/>
      </c>
      <c r="S120" s="8"/>
      <c r="T120" s="8" t="str">
        <f>IFERROR(VLOOKUP(INDEX([5]Validation!$O$20:$R$23, MATCH($R120,[5]Validation!$M$20:$M$23,0),MATCH(J120,[5]Validation!$O$18:$R$18,0)),v.IPCC.risk,2,FALSE), "")</f>
        <v/>
      </c>
      <c r="U120" s="8" t="str">
        <f>IFERROR(VLOOKUP(INDEX([5]Validation!$O$20:$R$23, MATCH($R120,[5]Validation!$M$20:$M$23,0),MATCH(K120,[5]Validation!$O$18:$R$18,0)),v.IPCC.risk,2,FALSE), "")</f>
        <v/>
      </c>
      <c r="V120" s="8" t="str">
        <f>IFERROR(VLOOKUP(INDEX([5]Validation!$O$20:$R$23, MATCH($R120,[5]Validation!$M$20:$M$23,0),MATCH(L120,[5]Validation!$O$18:$R$18,0)),v.IPCC.risk,2,FALSE), "")</f>
        <v/>
      </c>
      <c r="W120" s="8" t="str">
        <f>IFERROR(VLOOKUP(INDEX([5]Validation!$O$20:$R$23, MATCH($R120,[5]Validation!$M$20:$M$23,0),MATCH(M120,[5]Validation!$O$18:$R$18,0)),v.IPCC.risk,2,FALSE), "")</f>
        <v/>
      </c>
      <c r="X120" s="8" t="str">
        <f>IFERROR(VLOOKUP(INDEX([5]Validation!$O$20:$R$23, MATCH($R120,[5]Validation!$M$20:$M$23,0),MATCH(N120,[5]Validation!$O$18:$R$18,0)),v.IPCC.risk,2,FALSE), "")</f>
        <v/>
      </c>
      <c r="Y120" s="8"/>
      <c r="Z120" s="8"/>
      <c r="AA120" s="8"/>
      <c r="AB120" s="8"/>
      <c r="AC120" s="4"/>
    </row>
    <row r="121" spans="1:29" x14ac:dyDescent="0.25">
      <c r="A121" s="94"/>
      <c r="B121" s="99"/>
      <c r="C121" s="96"/>
      <c r="D121" s="96"/>
      <c r="E121" s="96"/>
      <c r="F121" s="96"/>
      <c r="G121" s="95"/>
      <c r="H121" s="97"/>
      <c r="I121" s="97"/>
      <c r="J121" s="93"/>
      <c r="K121" s="93"/>
      <c r="L121" s="93"/>
      <c r="M121" s="93"/>
      <c r="N121" s="93"/>
      <c r="O121" s="93"/>
      <c r="P121" s="5"/>
      <c r="Q121" s="7"/>
      <c r="R121" s="8" t="str">
        <f>IFERROR(VLOOKUP(INDEX([5]Validation!$O$11:$R$14, MATCH($Q121,[5]Validation!$M$11:$M$14,0),MATCH($P121,[5]Validation!$O$9:$R$9,0)),[5]Validation!$F$10:$G$25,2,FALSE), "")</f>
        <v/>
      </c>
      <c r="S121" s="8"/>
      <c r="T121" s="8" t="str">
        <f>IFERROR(VLOOKUP(INDEX([5]Validation!$O$20:$R$23, MATCH($R121,[5]Validation!$M$20:$M$23,0),MATCH(J121,[5]Validation!$O$18:$R$18,0)),v.IPCC.risk,2,FALSE), "")</f>
        <v/>
      </c>
      <c r="U121" s="8" t="str">
        <f>IFERROR(VLOOKUP(INDEX([5]Validation!$O$20:$R$23, MATCH($R121,[5]Validation!$M$20:$M$23,0),MATCH(K121,[5]Validation!$O$18:$R$18,0)),v.IPCC.risk,2,FALSE), "")</f>
        <v/>
      </c>
      <c r="V121" s="8" t="str">
        <f>IFERROR(VLOOKUP(INDEX([5]Validation!$O$20:$R$23, MATCH($R121,[5]Validation!$M$20:$M$23,0),MATCH(L121,[5]Validation!$O$18:$R$18,0)),v.IPCC.risk,2,FALSE), "")</f>
        <v/>
      </c>
      <c r="W121" s="8" t="str">
        <f>IFERROR(VLOOKUP(INDEX([5]Validation!$O$20:$R$23, MATCH($R121,[5]Validation!$M$20:$M$23,0),MATCH(M121,[5]Validation!$O$18:$R$18,0)),v.IPCC.risk,2,FALSE), "")</f>
        <v/>
      </c>
      <c r="X121" s="8" t="str">
        <f>IFERROR(VLOOKUP(INDEX([5]Validation!$O$20:$R$23, MATCH($R121,[5]Validation!$M$20:$M$23,0),MATCH(N121,[5]Validation!$O$18:$R$18,0)),v.IPCC.risk,2,FALSE), "")</f>
        <v/>
      </c>
      <c r="Y121" s="8"/>
      <c r="Z121" s="8"/>
      <c r="AA121" s="8"/>
      <c r="AB121" s="8"/>
      <c r="AC121" s="4"/>
    </row>
    <row r="122" spans="1:29" x14ac:dyDescent="0.25">
      <c r="A122" s="94"/>
      <c r="B122" s="99"/>
      <c r="C122" s="96"/>
      <c r="D122" s="96"/>
      <c r="E122" s="96"/>
      <c r="F122" s="96"/>
      <c r="G122" s="95"/>
      <c r="H122" s="97"/>
      <c r="I122" s="97"/>
      <c r="J122" s="93"/>
      <c r="K122" s="93"/>
      <c r="L122" s="93"/>
      <c r="M122" s="93"/>
      <c r="N122" s="93"/>
      <c r="O122" s="93"/>
      <c r="P122" s="5"/>
      <c r="Q122" s="7"/>
      <c r="R122" s="8" t="str">
        <f>IFERROR(VLOOKUP(INDEX([5]Validation!$O$11:$R$14, MATCH($Q122,[5]Validation!$M$11:$M$14,0),MATCH($P122,[5]Validation!$O$9:$R$9,0)),[5]Validation!$F$10:$G$25,2,FALSE), "")</f>
        <v/>
      </c>
      <c r="S122" s="8"/>
      <c r="T122" s="8" t="str">
        <f>IFERROR(VLOOKUP(INDEX([5]Validation!$O$20:$R$23, MATCH($R122,[5]Validation!$M$20:$M$23,0),MATCH(J122,[5]Validation!$O$18:$R$18,0)),v.IPCC.risk,2,FALSE), "")</f>
        <v/>
      </c>
      <c r="U122" s="8" t="str">
        <f>IFERROR(VLOOKUP(INDEX([5]Validation!$O$20:$R$23, MATCH($R122,[5]Validation!$M$20:$M$23,0),MATCH(K122,[5]Validation!$O$18:$R$18,0)),v.IPCC.risk,2,FALSE), "")</f>
        <v/>
      </c>
      <c r="V122" s="8" t="str">
        <f>IFERROR(VLOOKUP(INDEX([5]Validation!$O$20:$R$23, MATCH($R122,[5]Validation!$M$20:$M$23,0),MATCH(L122,[5]Validation!$O$18:$R$18,0)),v.IPCC.risk,2,FALSE), "")</f>
        <v/>
      </c>
      <c r="W122" s="8" t="str">
        <f>IFERROR(VLOOKUP(INDEX([5]Validation!$O$20:$R$23, MATCH($R122,[5]Validation!$M$20:$M$23,0),MATCH(M122,[5]Validation!$O$18:$R$18,0)),v.IPCC.risk,2,FALSE), "")</f>
        <v/>
      </c>
      <c r="X122" s="8" t="str">
        <f>IFERROR(VLOOKUP(INDEX([5]Validation!$O$20:$R$23, MATCH($R122,[5]Validation!$M$20:$M$23,0),MATCH(N122,[5]Validation!$O$18:$R$18,0)),v.IPCC.risk,2,FALSE), "")</f>
        <v/>
      </c>
      <c r="Y122" s="8"/>
      <c r="Z122" s="8"/>
      <c r="AA122" s="8"/>
      <c r="AB122" s="8"/>
      <c r="AC122" s="4"/>
    </row>
    <row r="123" spans="1:29" x14ac:dyDescent="0.25">
      <c r="A123" s="94"/>
      <c r="B123" s="99"/>
      <c r="C123" s="96"/>
      <c r="D123" s="96"/>
      <c r="E123" s="96"/>
      <c r="F123" s="96"/>
      <c r="G123" s="95"/>
      <c r="H123" s="97"/>
      <c r="I123" s="97"/>
      <c r="J123" s="93"/>
      <c r="K123" s="93"/>
      <c r="L123" s="93"/>
      <c r="M123" s="93"/>
      <c r="N123" s="93"/>
      <c r="O123" s="93"/>
      <c r="P123" s="5"/>
      <c r="Q123" s="7"/>
      <c r="R123" s="8" t="str">
        <f>IFERROR(VLOOKUP(INDEX([5]Validation!$O$11:$R$14, MATCH($Q123,[5]Validation!$M$11:$M$14,0),MATCH($P123,[5]Validation!$O$9:$R$9,0)),[5]Validation!$F$10:$G$25,2,FALSE), "")</f>
        <v/>
      </c>
      <c r="S123" s="8"/>
      <c r="T123" s="8" t="str">
        <f>IFERROR(VLOOKUP(INDEX([5]Validation!$O$20:$R$23, MATCH($R123,[5]Validation!$M$20:$M$23,0),MATCH(J123,[5]Validation!$O$18:$R$18,0)),v.IPCC.risk,2,FALSE), "")</f>
        <v/>
      </c>
      <c r="U123" s="8" t="str">
        <f>IFERROR(VLOOKUP(INDEX([5]Validation!$O$20:$R$23, MATCH($R123,[5]Validation!$M$20:$M$23,0),MATCH(K123,[5]Validation!$O$18:$R$18,0)),v.IPCC.risk,2,FALSE), "")</f>
        <v/>
      </c>
      <c r="V123" s="8" t="str">
        <f>IFERROR(VLOOKUP(INDEX([5]Validation!$O$20:$R$23, MATCH($R123,[5]Validation!$M$20:$M$23,0),MATCH(L123,[5]Validation!$O$18:$R$18,0)),v.IPCC.risk,2,FALSE), "")</f>
        <v/>
      </c>
      <c r="W123" s="8" t="str">
        <f>IFERROR(VLOOKUP(INDEX([5]Validation!$O$20:$R$23, MATCH($R123,[5]Validation!$M$20:$M$23,0),MATCH(M123,[5]Validation!$O$18:$R$18,0)),v.IPCC.risk,2,FALSE), "")</f>
        <v/>
      </c>
      <c r="X123" s="8" t="str">
        <f>IFERROR(VLOOKUP(INDEX([5]Validation!$O$20:$R$23, MATCH($R123,[5]Validation!$M$20:$M$23,0),MATCH(N123,[5]Validation!$O$18:$R$18,0)),v.IPCC.risk,2,FALSE), "")</f>
        <v/>
      </c>
      <c r="Y123" s="8"/>
      <c r="Z123" s="8"/>
      <c r="AA123" s="8"/>
      <c r="AB123" s="8"/>
      <c r="AC123" s="4"/>
    </row>
    <row r="124" spans="1:29" x14ac:dyDescent="0.25">
      <c r="A124" s="94"/>
      <c r="B124" s="99"/>
      <c r="C124" s="96"/>
      <c r="D124" s="96"/>
      <c r="E124" s="96"/>
      <c r="F124" s="96"/>
      <c r="G124" s="95"/>
      <c r="H124" s="97"/>
      <c r="I124" s="97"/>
      <c r="J124" s="93"/>
      <c r="K124" s="93"/>
      <c r="L124" s="93"/>
      <c r="M124" s="93"/>
      <c r="N124" s="93"/>
      <c r="O124" s="93"/>
      <c r="P124" s="5"/>
      <c r="Q124" s="7"/>
      <c r="R124" s="8" t="str">
        <f>IFERROR(VLOOKUP(INDEX([5]Validation!$O$11:$R$14, MATCH($Q124,[5]Validation!$M$11:$M$14,0),MATCH($P124,[5]Validation!$O$9:$R$9,0)),[5]Validation!$F$10:$G$25,2,FALSE), "")</f>
        <v/>
      </c>
      <c r="S124" s="8"/>
      <c r="T124" s="8" t="str">
        <f>IFERROR(VLOOKUP(INDEX([5]Validation!$O$20:$R$23, MATCH($R124,[5]Validation!$M$20:$M$23,0),MATCH(J124,[5]Validation!$O$18:$R$18,0)),v.IPCC.risk,2,FALSE), "")</f>
        <v/>
      </c>
      <c r="U124" s="8" t="str">
        <f>IFERROR(VLOOKUP(INDEX([5]Validation!$O$20:$R$23, MATCH($R124,[5]Validation!$M$20:$M$23,0),MATCH(K124,[5]Validation!$O$18:$R$18,0)),v.IPCC.risk,2,FALSE), "")</f>
        <v/>
      </c>
      <c r="V124" s="8" t="str">
        <f>IFERROR(VLOOKUP(INDEX([5]Validation!$O$20:$R$23, MATCH($R124,[5]Validation!$M$20:$M$23,0),MATCH(L124,[5]Validation!$O$18:$R$18,0)),v.IPCC.risk,2,FALSE), "")</f>
        <v/>
      </c>
      <c r="W124" s="8" t="str">
        <f>IFERROR(VLOOKUP(INDEX([5]Validation!$O$20:$R$23, MATCH($R124,[5]Validation!$M$20:$M$23,0),MATCH(M124,[5]Validation!$O$18:$R$18,0)),v.IPCC.risk,2,FALSE), "")</f>
        <v/>
      </c>
      <c r="X124" s="8" t="str">
        <f>IFERROR(VLOOKUP(INDEX([5]Validation!$O$20:$R$23, MATCH($R124,[5]Validation!$M$20:$M$23,0),MATCH(N124,[5]Validation!$O$18:$R$18,0)),v.IPCC.risk,2,FALSE), "")</f>
        <v/>
      </c>
      <c r="Y124" s="8"/>
      <c r="Z124" s="8"/>
      <c r="AA124" s="8"/>
      <c r="AB124" s="8"/>
      <c r="AC124" s="4"/>
    </row>
    <row r="125" spans="1:29" x14ac:dyDescent="0.25">
      <c r="A125" s="94"/>
      <c r="B125" s="99"/>
      <c r="C125" s="96"/>
      <c r="D125" s="96"/>
      <c r="E125" s="96"/>
      <c r="F125" s="96"/>
      <c r="G125" s="95"/>
      <c r="H125" s="97"/>
      <c r="I125" s="97"/>
      <c r="J125" s="93"/>
      <c r="K125" s="93"/>
      <c r="L125" s="93"/>
      <c r="M125" s="93"/>
      <c r="N125" s="93"/>
      <c r="O125" s="93"/>
      <c r="P125" s="5"/>
      <c r="Q125" s="7"/>
      <c r="R125" s="8" t="str">
        <f>IFERROR(VLOOKUP(INDEX([5]Validation!$O$11:$R$14, MATCH($Q125,[5]Validation!$M$11:$M$14,0),MATCH($P125,[5]Validation!$O$9:$R$9,0)),[5]Validation!$F$10:$G$25,2,FALSE), "")</f>
        <v/>
      </c>
      <c r="S125" s="8"/>
      <c r="T125" s="8" t="str">
        <f>IFERROR(VLOOKUP(INDEX([5]Validation!$O$20:$R$23, MATCH($R125,[5]Validation!$M$20:$M$23,0),MATCH(J125,[5]Validation!$O$18:$R$18,0)),v.IPCC.risk,2,FALSE), "")</f>
        <v/>
      </c>
      <c r="U125" s="8" t="str">
        <f>IFERROR(VLOOKUP(INDEX([5]Validation!$O$20:$R$23, MATCH($R125,[5]Validation!$M$20:$M$23,0),MATCH(K125,[5]Validation!$O$18:$R$18,0)),v.IPCC.risk,2,FALSE), "")</f>
        <v/>
      </c>
      <c r="V125" s="8" t="str">
        <f>IFERROR(VLOOKUP(INDEX([5]Validation!$O$20:$R$23, MATCH($R125,[5]Validation!$M$20:$M$23,0),MATCH(L125,[5]Validation!$O$18:$R$18,0)),v.IPCC.risk,2,FALSE), "")</f>
        <v/>
      </c>
      <c r="W125" s="8" t="str">
        <f>IFERROR(VLOOKUP(INDEX([5]Validation!$O$20:$R$23, MATCH($R125,[5]Validation!$M$20:$M$23,0),MATCH(M125,[5]Validation!$O$18:$R$18,0)),v.IPCC.risk,2,FALSE), "")</f>
        <v/>
      </c>
      <c r="X125" s="8" t="str">
        <f>IFERROR(VLOOKUP(INDEX([5]Validation!$O$20:$R$23, MATCH($R125,[5]Validation!$M$20:$M$23,0),MATCH(N125,[5]Validation!$O$18:$R$18,0)),v.IPCC.risk,2,FALSE), "")</f>
        <v/>
      </c>
      <c r="Y125" s="8"/>
      <c r="Z125" s="8"/>
      <c r="AA125" s="8"/>
      <c r="AB125" s="8"/>
      <c r="AC125" s="4"/>
    </row>
    <row r="126" spans="1:29" x14ac:dyDescent="0.25">
      <c r="A126" s="94"/>
      <c r="B126" s="99"/>
      <c r="C126" s="96"/>
      <c r="D126" s="96"/>
      <c r="E126" s="96"/>
      <c r="F126" s="96"/>
      <c r="G126" s="95"/>
      <c r="H126" s="97"/>
      <c r="I126" s="97"/>
      <c r="J126" s="93"/>
      <c r="K126" s="93"/>
      <c r="L126" s="93"/>
      <c r="M126" s="93"/>
      <c r="N126" s="93"/>
      <c r="O126" s="93"/>
      <c r="P126" s="5"/>
      <c r="Q126" s="7"/>
      <c r="R126" s="8" t="str">
        <f>IFERROR(VLOOKUP(INDEX([5]Validation!$O$11:$R$14, MATCH($Q126,[5]Validation!$M$11:$M$14,0),MATCH($P126,[5]Validation!$O$9:$R$9,0)),[5]Validation!$F$10:$G$25,2,FALSE), "")</f>
        <v/>
      </c>
      <c r="S126" s="8"/>
      <c r="T126" s="8" t="str">
        <f>IFERROR(VLOOKUP(INDEX([5]Validation!$O$20:$R$23, MATCH($R126,[5]Validation!$M$20:$M$23,0),MATCH(J126,[5]Validation!$O$18:$R$18,0)),v.IPCC.risk,2,FALSE), "")</f>
        <v/>
      </c>
      <c r="U126" s="8" t="str">
        <f>IFERROR(VLOOKUP(INDEX([5]Validation!$O$20:$R$23, MATCH($R126,[5]Validation!$M$20:$M$23,0),MATCH(K126,[5]Validation!$O$18:$R$18,0)),v.IPCC.risk,2,FALSE), "")</f>
        <v/>
      </c>
      <c r="V126" s="8" t="str">
        <f>IFERROR(VLOOKUP(INDEX([5]Validation!$O$20:$R$23, MATCH($R126,[5]Validation!$M$20:$M$23,0),MATCH(L126,[5]Validation!$O$18:$R$18,0)),v.IPCC.risk,2,FALSE), "")</f>
        <v/>
      </c>
      <c r="W126" s="8" t="str">
        <f>IFERROR(VLOOKUP(INDEX([5]Validation!$O$20:$R$23, MATCH($R126,[5]Validation!$M$20:$M$23,0),MATCH(M126,[5]Validation!$O$18:$R$18,0)),v.IPCC.risk,2,FALSE), "")</f>
        <v/>
      </c>
      <c r="X126" s="8" t="str">
        <f>IFERROR(VLOOKUP(INDEX([5]Validation!$O$20:$R$23, MATCH($R126,[5]Validation!$M$20:$M$23,0),MATCH(N126,[5]Validation!$O$18:$R$18,0)),v.IPCC.risk,2,FALSE), "")</f>
        <v/>
      </c>
      <c r="Y126" s="8"/>
      <c r="Z126" s="8"/>
      <c r="AA126" s="8"/>
      <c r="AB126" s="8"/>
      <c r="AC126" s="4"/>
    </row>
    <row r="127" spans="1:29" x14ac:dyDescent="0.25">
      <c r="A127" s="94"/>
      <c r="B127" s="99"/>
      <c r="C127" s="96"/>
      <c r="D127" s="96"/>
      <c r="E127" s="96"/>
      <c r="F127" s="96"/>
      <c r="G127" s="95"/>
      <c r="H127" s="97"/>
      <c r="I127" s="97"/>
      <c r="J127" s="93"/>
      <c r="K127" s="93"/>
      <c r="L127" s="93"/>
      <c r="M127" s="93"/>
      <c r="N127" s="93"/>
      <c r="O127" s="93"/>
      <c r="P127" s="5"/>
      <c r="Q127" s="7"/>
      <c r="R127" s="8" t="str">
        <f>IFERROR(VLOOKUP(INDEX([5]Validation!$O$11:$R$14, MATCH($Q127,[5]Validation!$M$11:$M$14,0),MATCH($P127,[5]Validation!$O$9:$R$9,0)),[5]Validation!$F$10:$G$25,2,FALSE), "")</f>
        <v/>
      </c>
      <c r="S127" s="8"/>
      <c r="T127" s="8" t="str">
        <f>IFERROR(VLOOKUP(INDEX([5]Validation!$O$20:$R$23, MATCH($R127,[5]Validation!$M$20:$M$23,0),MATCH(J127,[5]Validation!$O$18:$R$18,0)),v.IPCC.risk,2,FALSE), "")</f>
        <v/>
      </c>
      <c r="U127" s="8" t="str">
        <f>IFERROR(VLOOKUP(INDEX([5]Validation!$O$20:$R$23, MATCH($R127,[5]Validation!$M$20:$M$23,0),MATCH(K127,[5]Validation!$O$18:$R$18,0)),v.IPCC.risk,2,FALSE), "")</f>
        <v/>
      </c>
      <c r="V127" s="8" t="str">
        <f>IFERROR(VLOOKUP(INDEX([5]Validation!$O$20:$R$23, MATCH($R127,[5]Validation!$M$20:$M$23,0),MATCH(L127,[5]Validation!$O$18:$R$18,0)),v.IPCC.risk,2,FALSE), "")</f>
        <v/>
      </c>
      <c r="W127" s="8" t="str">
        <f>IFERROR(VLOOKUP(INDEX([5]Validation!$O$20:$R$23, MATCH($R127,[5]Validation!$M$20:$M$23,0),MATCH(M127,[5]Validation!$O$18:$R$18,0)),v.IPCC.risk,2,FALSE), "")</f>
        <v/>
      </c>
      <c r="X127" s="8" t="str">
        <f>IFERROR(VLOOKUP(INDEX([5]Validation!$O$20:$R$23, MATCH($R127,[5]Validation!$M$20:$M$23,0),MATCH(N127,[5]Validation!$O$18:$R$18,0)),v.IPCC.risk,2,FALSE), "")</f>
        <v/>
      </c>
      <c r="Y127" s="8"/>
      <c r="Z127" s="8"/>
      <c r="AA127" s="8"/>
      <c r="AB127" s="8"/>
      <c r="AC127" s="4"/>
    </row>
    <row r="128" spans="1:29" x14ac:dyDescent="0.25">
      <c r="A128" s="94"/>
      <c r="B128" s="99"/>
      <c r="C128" s="96"/>
      <c r="D128" s="96"/>
      <c r="E128" s="96"/>
      <c r="F128" s="96"/>
      <c r="G128" s="95"/>
      <c r="H128" s="97"/>
      <c r="I128" s="97"/>
      <c r="J128" s="93"/>
      <c r="K128" s="93"/>
      <c r="L128" s="93"/>
      <c r="M128" s="93"/>
      <c r="N128" s="93"/>
      <c r="O128" s="93"/>
      <c r="P128" s="5"/>
      <c r="Q128" s="7"/>
      <c r="R128" s="8" t="str">
        <f>IFERROR(VLOOKUP(INDEX([5]Validation!$O$11:$R$14, MATCH($Q128,[5]Validation!$M$11:$M$14,0),MATCH($P128,[5]Validation!$O$9:$R$9,0)),[5]Validation!$F$10:$G$25,2,FALSE), "")</f>
        <v/>
      </c>
      <c r="S128" s="8"/>
      <c r="T128" s="8" t="str">
        <f>IFERROR(VLOOKUP(INDEX([5]Validation!$O$20:$R$23, MATCH($R128,[5]Validation!$M$20:$M$23,0),MATCH(J128,[5]Validation!$O$18:$R$18,0)),v.IPCC.risk,2,FALSE), "")</f>
        <v/>
      </c>
      <c r="U128" s="8" t="str">
        <f>IFERROR(VLOOKUP(INDEX([5]Validation!$O$20:$R$23, MATCH($R128,[5]Validation!$M$20:$M$23,0),MATCH(K128,[5]Validation!$O$18:$R$18,0)),v.IPCC.risk,2,FALSE), "")</f>
        <v/>
      </c>
      <c r="V128" s="8" t="str">
        <f>IFERROR(VLOOKUP(INDEX([5]Validation!$O$20:$R$23, MATCH($R128,[5]Validation!$M$20:$M$23,0),MATCH(L128,[5]Validation!$O$18:$R$18,0)),v.IPCC.risk,2,FALSE), "")</f>
        <v/>
      </c>
      <c r="W128" s="8" t="str">
        <f>IFERROR(VLOOKUP(INDEX([5]Validation!$O$20:$R$23, MATCH($R128,[5]Validation!$M$20:$M$23,0),MATCH(M128,[5]Validation!$O$18:$R$18,0)),v.IPCC.risk,2,FALSE), "")</f>
        <v/>
      </c>
      <c r="X128" s="8" t="str">
        <f>IFERROR(VLOOKUP(INDEX([5]Validation!$O$20:$R$23, MATCH($R128,[5]Validation!$M$20:$M$23,0),MATCH(N128,[5]Validation!$O$18:$R$18,0)),v.IPCC.risk,2,FALSE), "")</f>
        <v/>
      </c>
      <c r="Y128" s="8"/>
      <c r="Z128" s="8"/>
      <c r="AA128" s="8"/>
      <c r="AB128" s="8"/>
      <c r="AC128" s="4"/>
    </row>
    <row r="129" spans="1:29" x14ac:dyDescent="0.25">
      <c r="A129" s="94"/>
      <c r="B129" s="99"/>
      <c r="C129" s="96"/>
      <c r="D129" s="96"/>
      <c r="E129" s="96"/>
      <c r="F129" s="96"/>
      <c r="G129" s="95"/>
      <c r="H129" s="97"/>
      <c r="I129" s="97"/>
      <c r="J129" s="93"/>
      <c r="K129" s="93"/>
      <c r="L129" s="93"/>
      <c r="M129" s="93"/>
      <c r="N129" s="93"/>
      <c r="O129" s="93"/>
      <c r="P129" s="5"/>
      <c r="Q129" s="7"/>
      <c r="R129" s="8" t="str">
        <f>IFERROR(VLOOKUP(INDEX([5]Validation!$O$11:$R$14, MATCH($Q129,[5]Validation!$M$11:$M$14,0),MATCH($P129,[5]Validation!$O$9:$R$9,0)),[5]Validation!$F$10:$G$25,2,FALSE), "")</f>
        <v/>
      </c>
      <c r="S129" s="8"/>
      <c r="T129" s="8" t="str">
        <f>IFERROR(VLOOKUP(INDEX([5]Validation!$O$20:$R$23, MATCH($R129,[5]Validation!$M$20:$M$23,0),MATCH(J129,[5]Validation!$O$18:$R$18,0)),v.IPCC.risk,2,FALSE), "")</f>
        <v/>
      </c>
      <c r="U129" s="8" t="str">
        <f>IFERROR(VLOOKUP(INDEX([5]Validation!$O$20:$R$23, MATCH($R129,[5]Validation!$M$20:$M$23,0),MATCH(K129,[5]Validation!$O$18:$R$18,0)),v.IPCC.risk,2,FALSE), "")</f>
        <v/>
      </c>
      <c r="V129" s="8" t="str">
        <f>IFERROR(VLOOKUP(INDEX([5]Validation!$O$20:$R$23, MATCH($R129,[5]Validation!$M$20:$M$23,0),MATCH(L129,[5]Validation!$O$18:$R$18,0)),v.IPCC.risk,2,FALSE), "")</f>
        <v/>
      </c>
      <c r="W129" s="8" t="str">
        <f>IFERROR(VLOOKUP(INDEX([5]Validation!$O$20:$R$23, MATCH($R129,[5]Validation!$M$20:$M$23,0),MATCH(M129,[5]Validation!$O$18:$R$18,0)),v.IPCC.risk,2,FALSE), "")</f>
        <v/>
      </c>
      <c r="X129" s="8" t="str">
        <f>IFERROR(VLOOKUP(INDEX([5]Validation!$O$20:$R$23, MATCH($R129,[5]Validation!$M$20:$M$23,0),MATCH(N129,[5]Validation!$O$18:$R$18,0)),v.IPCC.risk,2,FALSE), "")</f>
        <v/>
      </c>
      <c r="Y129" s="8"/>
      <c r="Z129" s="8"/>
      <c r="AA129" s="8"/>
      <c r="AB129" s="8"/>
      <c r="AC129" s="4"/>
    </row>
    <row r="130" spans="1:29" x14ac:dyDescent="0.25">
      <c r="A130" s="94"/>
      <c r="B130" s="99"/>
      <c r="C130" s="96"/>
      <c r="D130" s="96"/>
      <c r="E130" s="96"/>
      <c r="F130" s="96"/>
      <c r="G130" s="95"/>
      <c r="H130" s="97"/>
      <c r="I130" s="97"/>
      <c r="J130" s="93"/>
      <c r="K130" s="93"/>
      <c r="L130" s="93"/>
      <c r="M130" s="93"/>
      <c r="N130" s="93"/>
      <c r="O130" s="93"/>
      <c r="P130" s="5"/>
      <c r="Q130" s="7"/>
      <c r="R130" s="8" t="str">
        <f>IFERROR(VLOOKUP(INDEX([5]Validation!$O$11:$R$14, MATCH($Q130,[5]Validation!$M$11:$M$14,0),MATCH($P130,[5]Validation!$O$9:$R$9,0)),[5]Validation!$F$10:$G$25,2,FALSE), "")</f>
        <v/>
      </c>
      <c r="S130" s="8"/>
      <c r="T130" s="8" t="str">
        <f>IFERROR(VLOOKUP(INDEX([5]Validation!$O$20:$R$23, MATCH($R130,[5]Validation!$M$20:$M$23,0),MATCH(J130,[5]Validation!$O$18:$R$18,0)),v.IPCC.risk,2,FALSE), "")</f>
        <v/>
      </c>
      <c r="U130" s="8" t="str">
        <f>IFERROR(VLOOKUP(INDEX([5]Validation!$O$20:$R$23, MATCH($R130,[5]Validation!$M$20:$M$23,0),MATCH(K130,[5]Validation!$O$18:$R$18,0)),v.IPCC.risk,2,FALSE), "")</f>
        <v/>
      </c>
      <c r="V130" s="8" t="str">
        <f>IFERROR(VLOOKUP(INDEX([5]Validation!$O$20:$R$23, MATCH($R130,[5]Validation!$M$20:$M$23,0),MATCH(L130,[5]Validation!$O$18:$R$18,0)),v.IPCC.risk,2,FALSE), "")</f>
        <v/>
      </c>
      <c r="W130" s="8" t="str">
        <f>IFERROR(VLOOKUP(INDEX([5]Validation!$O$20:$R$23, MATCH($R130,[5]Validation!$M$20:$M$23,0),MATCH(M130,[5]Validation!$O$18:$R$18,0)),v.IPCC.risk,2,FALSE), "")</f>
        <v/>
      </c>
      <c r="X130" s="8" t="str">
        <f>IFERROR(VLOOKUP(INDEX([5]Validation!$O$20:$R$23, MATCH($R130,[5]Validation!$M$20:$M$23,0),MATCH(N130,[5]Validation!$O$18:$R$18,0)),v.IPCC.risk,2,FALSE), "")</f>
        <v/>
      </c>
      <c r="Y130" s="8"/>
      <c r="Z130" s="8"/>
      <c r="AA130" s="8"/>
      <c r="AB130" s="8"/>
      <c r="AC130" s="4"/>
    </row>
    <row r="131" spans="1:29" x14ac:dyDescent="0.25">
      <c r="A131" s="94"/>
      <c r="B131" s="99"/>
      <c r="C131" s="96"/>
      <c r="D131" s="96"/>
      <c r="E131" s="96"/>
      <c r="F131" s="96"/>
      <c r="G131" s="95"/>
      <c r="H131" s="97"/>
      <c r="I131" s="97"/>
      <c r="J131" s="93"/>
      <c r="K131" s="93"/>
      <c r="L131" s="93"/>
      <c r="M131" s="93"/>
      <c r="N131" s="93"/>
      <c r="O131" s="93"/>
      <c r="P131" s="5"/>
      <c r="Q131" s="7"/>
      <c r="R131" s="8" t="str">
        <f>IFERROR(VLOOKUP(INDEX([5]Validation!$O$11:$R$14, MATCH($Q131,[5]Validation!$M$11:$M$14,0),MATCH($P131,[5]Validation!$O$9:$R$9,0)),[5]Validation!$F$10:$G$25,2,FALSE), "")</f>
        <v/>
      </c>
      <c r="S131" s="8"/>
      <c r="T131" s="8" t="str">
        <f>IFERROR(VLOOKUP(INDEX([5]Validation!$O$20:$R$23, MATCH($R131,[5]Validation!$M$20:$M$23,0),MATCH(J131,[5]Validation!$O$18:$R$18,0)),v.IPCC.risk,2,FALSE), "")</f>
        <v/>
      </c>
      <c r="U131" s="8" t="str">
        <f>IFERROR(VLOOKUP(INDEX([5]Validation!$O$20:$R$23, MATCH($R131,[5]Validation!$M$20:$M$23,0),MATCH(K131,[5]Validation!$O$18:$R$18,0)),v.IPCC.risk,2,FALSE), "")</f>
        <v/>
      </c>
      <c r="V131" s="8" t="str">
        <f>IFERROR(VLOOKUP(INDEX([5]Validation!$O$20:$R$23, MATCH($R131,[5]Validation!$M$20:$M$23,0),MATCH(L131,[5]Validation!$O$18:$R$18,0)),v.IPCC.risk,2,FALSE), "")</f>
        <v/>
      </c>
      <c r="W131" s="8" t="str">
        <f>IFERROR(VLOOKUP(INDEX([5]Validation!$O$20:$R$23, MATCH($R131,[5]Validation!$M$20:$M$23,0),MATCH(M131,[5]Validation!$O$18:$R$18,0)),v.IPCC.risk,2,FALSE), "")</f>
        <v/>
      </c>
      <c r="X131" s="8" t="str">
        <f>IFERROR(VLOOKUP(INDEX([5]Validation!$O$20:$R$23, MATCH($R131,[5]Validation!$M$20:$M$23,0),MATCH(N131,[5]Validation!$O$18:$R$18,0)),v.IPCC.risk,2,FALSE), "")</f>
        <v/>
      </c>
      <c r="Y131" s="8"/>
      <c r="Z131" s="8"/>
      <c r="AA131" s="8"/>
      <c r="AB131" s="8"/>
      <c r="AC131" s="4"/>
    </row>
    <row r="132" spans="1:29" x14ac:dyDescent="0.25">
      <c r="A132" s="94"/>
      <c r="B132" s="99"/>
      <c r="C132" s="96"/>
      <c r="D132" s="96"/>
      <c r="E132" s="96"/>
      <c r="F132" s="96"/>
      <c r="G132" s="95"/>
      <c r="H132" s="97"/>
      <c r="I132" s="97"/>
      <c r="J132" s="93"/>
      <c r="K132" s="93"/>
      <c r="L132" s="93"/>
      <c r="M132" s="93"/>
      <c r="N132" s="93"/>
      <c r="O132" s="93"/>
      <c r="P132" s="5"/>
      <c r="Q132" s="7"/>
      <c r="R132" s="8" t="str">
        <f>IFERROR(VLOOKUP(INDEX([5]Validation!$O$11:$R$14, MATCH($Q132,[5]Validation!$M$11:$M$14,0),MATCH($P132,[5]Validation!$O$9:$R$9,0)),[5]Validation!$F$10:$G$25,2,FALSE), "")</f>
        <v/>
      </c>
      <c r="S132" s="8"/>
      <c r="T132" s="8" t="str">
        <f>IFERROR(VLOOKUP(INDEX([5]Validation!$O$20:$R$23, MATCH($R132,[5]Validation!$M$20:$M$23,0),MATCH(J132,[5]Validation!$O$18:$R$18,0)),v.IPCC.risk,2,FALSE), "")</f>
        <v/>
      </c>
      <c r="U132" s="8" t="str">
        <f>IFERROR(VLOOKUP(INDEX([5]Validation!$O$20:$R$23, MATCH($R132,[5]Validation!$M$20:$M$23,0),MATCH(K132,[5]Validation!$O$18:$R$18,0)),v.IPCC.risk,2,FALSE), "")</f>
        <v/>
      </c>
      <c r="V132" s="8" t="str">
        <f>IFERROR(VLOOKUP(INDEX([5]Validation!$O$20:$R$23, MATCH($R132,[5]Validation!$M$20:$M$23,0),MATCH(L132,[5]Validation!$O$18:$R$18,0)),v.IPCC.risk,2,FALSE), "")</f>
        <v/>
      </c>
      <c r="W132" s="8" t="str">
        <f>IFERROR(VLOOKUP(INDEX([5]Validation!$O$20:$R$23, MATCH($R132,[5]Validation!$M$20:$M$23,0),MATCH(M132,[5]Validation!$O$18:$R$18,0)),v.IPCC.risk,2,FALSE), "")</f>
        <v/>
      </c>
      <c r="X132" s="8" t="str">
        <f>IFERROR(VLOOKUP(INDEX([5]Validation!$O$20:$R$23, MATCH($R132,[5]Validation!$M$20:$M$23,0),MATCH(N132,[5]Validation!$O$18:$R$18,0)),v.IPCC.risk,2,FALSE), "")</f>
        <v/>
      </c>
      <c r="Y132" s="8"/>
      <c r="Z132" s="8"/>
      <c r="AA132" s="8"/>
      <c r="AB132" s="8"/>
      <c r="AC132" s="4"/>
    </row>
    <row r="133" spans="1:29" x14ac:dyDescent="0.25">
      <c r="A133" s="94"/>
      <c r="B133" s="99"/>
      <c r="C133" s="96"/>
      <c r="D133" s="96"/>
      <c r="E133" s="96"/>
      <c r="F133" s="96"/>
      <c r="G133" s="95"/>
      <c r="H133" s="97"/>
      <c r="I133" s="97"/>
      <c r="J133" s="93"/>
      <c r="K133" s="93"/>
      <c r="L133" s="93"/>
      <c r="M133" s="93"/>
      <c r="N133" s="93"/>
      <c r="O133" s="93"/>
      <c r="P133" s="5"/>
      <c r="Q133" s="7"/>
      <c r="R133" s="8" t="str">
        <f>IFERROR(VLOOKUP(INDEX([5]Validation!$O$11:$R$14, MATCH($Q133,[5]Validation!$M$11:$M$14,0),MATCH($P133,[5]Validation!$O$9:$R$9,0)),[5]Validation!$F$10:$G$25,2,FALSE), "")</f>
        <v/>
      </c>
      <c r="S133" s="8"/>
      <c r="T133" s="8" t="str">
        <f>IFERROR(VLOOKUP(INDEX([5]Validation!$O$20:$R$23, MATCH($R133,[5]Validation!$M$20:$M$23,0),MATCH(J133,[5]Validation!$O$18:$R$18,0)),v.IPCC.risk,2,FALSE), "")</f>
        <v/>
      </c>
      <c r="U133" s="8" t="str">
        <f>IFERROR(VLOOKUP(INDEX([5]Validation!$O$20:$R$23, MATCH($R133,[5]Validation!$M$20:$M$23,0),MATCH(K133,[5]Validation!$O$18:$R$18,0)),v.IPCC.risk,2,FALSE), "")</f>
        <v/>
      </c>
      <c r="V133" s="8" t="str">
        <f>IFERROR(VLOOKUP(INDEX([5]Validation!$O$20:$R$23, MATCH($R133,[5]Validation!$M$20:$M$23,0),MATCH(L133,[5]Validation!$O$18:$R$18,0)),v.IPCC.risk,2,FALSE), "")</f>
        <v/>
      </c>
      <c r="W133" s="8" t="str">
        <f>IFERROR(VLOOKUP(INDEX([5]Validation!$O$20:$R$23, MATCH($R133,[5]Validation!$M$20:$M$23,0),MATCH(M133,[5]Validation!$O$18:$R$18,0)),v.IPCC.risk,2,FALSE), "")</f>
        <v/>
      </c>
      <c r="X133" s="8" t="str">
        <f>IFERROR(VLOOKUP(INDEX([5]Validation!$O$20:$R$23, MATCH($R133,[5]Validation!$M$20:$M$23,0),MATCH(N133,[5]Validation!$O$18:$R$18,0)),v.IPCC.risk,2,FALSE), "")</f>
        <v/>
      </c>
      <c r="Y133" s="8"/>
      <c r="Z133" s="8"/>
      <c r="AA133" s="8"/>
      <c r="AB133" s="8"/>
      <c r="AC133" s="4"/>
    </row>
    <row r="134" spans="1:29" x14ac:dyDescent="0.25">
      <c r="A134" s="94"/>
      <c r="B134" s="99"/>
      <c r="C134" s="96"/>
      <c r="D134" s="96"/>
      <c r="E134" s="96"/>
      <c r="F134" s="96"/>
      <c r="G134" s="95"/>
      <c r="H134" s="97"/>
      <c r="I134" s="97"/>
      <c r="J134" s="93"/>
      <c r="K134" s="93"/>
      <c r="L134" s="93"/>
      <c r="M134" s="93"/>
      <c r="N134" s="93"/>
      <c r="O134" s="93"/>
      <c r="P134" s="5"/>
      <c r="Q134" s="7"/>
      <c r="R134" s="8" t="str">
        <f>IFERROR(VLOOKUP(INDEX([5]Validation!$O$11:$R$14, MATCH($Q134,[5]Validation!$M$11:$M$14,0),MATCH($P134,[5]Validation!$O$9:$R$9,0)),[5]Validation!$F$10:$G$25,2,FALSE), "")</f>
        <v/>
      </c>
      <c r="S134" s="8"/>
      <c r="T134" s="8" t="str">
        <f>IFERROR(VLOOKUP(INDEX([5]Validation!$O$20:$R$23, MATCH($R134,[5]Validation!$M$20:$M$23,0),MATCH(J134,[5]Validation!$O$18:$R$18,0)),v.IPCC.risk,2,FALSE), "")</f>
        <v/>
      </c>
      <c r="U134" s="8" t="str">
        <f>IFERROR(VLOOKUP(INDEX([5]Validation!$O$20:$R$23, MATCH($R134,[5]Validation!$M$20:$M$23,0),MATCH(K134,[5]Validation!$O$18:$R$18,0)),v.IPCC.risk,2,FALSE), "")</f>
        <v/>
      </c>
      <c r="V134" s="8" t="str">
        <f>IFERROR(VLOOKUP(INDEX([5]Validation!$O$20:$R$23, MATCH($R134,[5]Validation!$M$20:$M$23,0),MATCH(L134,[5]Validation!$O$18:$R$18,0)),v.IPCC.risk,2,FALSE), "")</f>
        <v/>
      </c>
      <c r="W134" s="8" t="str">
        <f>IFERROR(VLOOKUP(INDEX([5]Validation!$O$20:$R$23, MATCH($R134,[5]Validation!$M$20:$M$23,0),MATCH(M134,[5]Validation!$O$18:$R$18,0)),v.IPCC.risk,2,FALSE), "")</f>
        <v/>
      </c>
      <c r="X134" s="8" t="str">
        <f>IFERROR(VLOOKUP(INDEX([5]Validation!$O$20:$R$23, MATCH($R134,[5]Validation!$M$20:$M$23,0),MATCH(N134,[5]Validation!$O$18:$R$18,0)),v.IPCC.risk,2,FALSE), "")</f>
        <v/>
      </c>
      <c r="Y134" s="8"/>
      <c r="Z134" s="8"/>
      <c r="AA134" s="8"/>
      <c r="AB134" s="8"/>
      <c r="AC134" s="4"/>
    </row>
    <row r="135" spans="1:29" x14ac:dyDescent="0.25">
      <c r="A135" s="94"/>
      <c r="B135" s="99"/>
      <c r="C135" s="96"/>
      <c r="D135" s="96"/>
      <c r="E135" s="96"/>
      <c r="F135" s="96"/>
      <c r="G135" s="95"/>
      <c r="H135" s="97"/>
      <c r="I135" s="97"/>
      <c r="J135" s="93"/>
      <c r="K135" s="93"/>
      <c r="L135" s="93"/>
      <c r="M135" s="93"/>
      <c r="N135" s="93"/>
      <c r="O135" s="93"/>
      <c r="P135" s="5"/>
      <c r="Q135" s="7"/>
      <c r="R135" s="8" t="str">
        <f>IFERROR(VLOOKUP(INDEX([5]Validation!$O$11:$R$14, MATCH($Q135,[5]Validation!$M$11:$M$14,0),MATCH($P135,[5]Validation!$O$9:$R$9,0)),[5]Validation!$F$10:$G$25,2,FALSE), "")</f>
        <v/>
      </c>
      <c r="S135" s="8"/>
      <c r="T135" s="8" t="str">
        <f>IFERROR(VLOOKUP(INDEX([5]Validation!$O$20:$R$23, MATCH($R135,[5]Validation!$M$20:$M$23,0),MATCH(J135,[5]Validation!$O$18:$R$18,0)),v.IPCC.risk,2,FALSE), "")</f>
        <v/>
      </c>
      <c r="U135" s="8" t="str">
        <f>IFERROR(VLOOKUP(INDEX([5]Validation!$O$20:$R$23, MATCH($R135,[5]Validation!$M$20:$M$23,0),MATCH(K135,[5]Validation!$O$18:$R$18,0)),v.IPCC.risk,2,FALSE), "")</f>
        <v/>
      </c>
      <c r="V135" s="8" t="str">
        <f>IFERROR(VLOOKUP(INDEX([5]Validation!$O$20:$R$23, MATCH($R135,[5]Validation!$M$20:$M$23,0),MATCH(L135,[5]Validation!$O$18:$R$18,0)),v.IPCC.risk,2,FALSE), "")</f>
        <v/>
      </c>
      <c r="W135" s="8" t="str">
        <f>IFERROR(VLOOKUP(INDEX([5]Validation!$O$20:$R$23, MATCH($R135,[5]Validation!$M$20:$M$23,0),MATCH(M135,[5]Validation!$O$18:$R$18,0)),v.IPCC.risk,2,FALSE), "")</f>
        <v/>
      </c>
      <c r="X135" s="8" t="str">
        <f>IFERROR(VLOOKUP(INDEX([5]Validation!$O$20:$R$23, MATCH($R135,[5]Validation!$M$20:$M$23,0),MATCH(N135,[5]Validation!$O$18:$R$18,0)),v.IPCC.risk,2,FALSE), "")</f>
        <v/>
      </c>
      <c r="Y135" s="8"/>
      <c r="Z135" s="8"/>
      <c r="AA135" s="8"/>
      <c r="AB135" s="8"/>
      <c r="AC135" s="4"/>
    </row>
    <row r="136" spans="1:29" x14ac:dyDescent="0.25">
      <c r="A136" s="94"/>
      <c r="B136" s="99"/>
      <c r="C136" s="96"/>
      <c r="D136" s="96"/>
      <c r="E136" s="96"/>
      <c r="F136" s="96"/>
      <c r="G136" s="95"/>
      <c r="H136" s="97"/>
      <c r="I136" s="97"/>
      <c r="J136" s="93"/>
      <c r="K136" s="93"/>
      <c r="L136" s="93"/>
      <c r="M136" s="93"/>
      <c r="N136" s="93"/>
      <c r="O136" s="93"/>
      <c r="P136" s="5"/>
      <c r="Q136" s="7"/>
      <c r="R136" s="8" t="str">
        <f>IFERROR(VLOOKUP(INDEX([5]Validation!$O$11:$R$14, MATCH($Q136,[5]Validation!$M$11:$M$14,0),MATCH($P136,[5]Validation!$O$9:$R$9,0)),[5]Validation!$F$10:$G$25,2,FALSE), "")</f>
        <v/>
      </c>
      <c r="S136" s="8"/>
      <c r="T136" s="8" t="str">
        <f>IFERROR(VLOOKUP(INDEX([5]Validation!$O$20:$R$23, MATCH($R136,[5]Validation!$M$20:$M$23,0),MATCH(J136,[5]Validation!$O$18:$R$18,0)),v.IPCC.risk,2,FALSE), "")</f>
        <v/>
      </c>
      <c r="U136" s="8" t="str">
        <f>IFERROR(VLOOKUP(INDEX([5]Validation!$O$20:$R$23, MATCH($R136,[5]Validation!$M$20:$M$23,0),MATCH(K136,[5]Validation!$O$18:$R$18,0)),v.IPCC.risk,2,FALSE), "")</f>
        <v/>
      </c>
      <c r="V136" s="8" t="str">
        <f>IFERROR(VLOOKUP(INDEX([5]Validation!$O$20:$R$23, MATCH($R136,[5]Validation!$M$20:$M$23,0),MATCH(L136,[5]Validation!$O$18:$R$18,0)),v.IPCC.risk,2,FALSE), "")</f>
        <v/>
      </c>
      <c r="W136" s="8" t="str">
        <f>IFERROR(VLOOKUP(INDEX([5]Validation!$O$20:$R$23, MATCH($R136,[5]Validation!$M$20:$M$23,0),MATCH(M136,[5]Validation!$O$18:$R$18,0)),v.IPCC.risk,2,FALSE), "")</f>
        <v/>
      </c>
      <c r="X136" s="8" t="str">
        <f>IFERROR(VLOOKUP(INDEX([5]Validation!$O$20:$R$23, MATCH($R136,[5]Validation!$M$20:$M$23,0),MATCH(N136,[5]Validation!$O$18:$R$18,0)),v.IPCC.risk,2,FALSE), "")</f>
        <v/>
      </c>
      <c r="Y136" s="8"/>
      <c r="Z136" s="8"/>
      <c r="AA136" s="8"/>
      <c r="AB136" s="8"/>
      <c r="AC136" s="4"/>
    </row>
    <row r="137" spans="1:29" x14ac:dyDescent="0.25">
      <c r="A137" s="94"/>
      <c r="B137" s="99"/>
      <c r="C137" s="96"/>
      <c r="D137" s="96"/>
      <c r="E137" s="96"/>
      <c r="F137" s="96"/>
      <c r="G137" s="95"/>
      <c r="H137" s="97"/>
      <c r="I137" s="97"/>
      <c r="J137" s="93"/>
      <c r="K137" s="93"/>
      <c r="L137" s="93"/>
      <c r="M137" s="93"/>
      <c r="N137" s="93"/>
      <c r="O137" s="93"/>
      <c r="P137" s="5"/>
      <c r="Q137" s="7"/>
      <c r="R137" s="8" t="str">
        <f>IFERROR(VLOOKUP(INDEX([5]Validation!$O$11:$R$14, MATCH($Q137,[5]Validation!$M$11:$M$14,0),MATCH($P137,[5]Validation!$O$9:$R$9,0)),[5]Validation!$F$10:$G$25,2,FALSE), "")</f>
        <v/>
      </c>
      <c r="S137" s="8"/>
      <c r="T137" s="8" t="str">
        <f>IFERROR(VLOOKUP(INDEX([5]Validation!$O$20:$R$23, MATCH($R137,[5]Validation!$M$20:$M$23,0),MATCH(J137,[5]Validation!$O$18:$R$18,0)),v.IPCC.risk,2,FALSE), "")</f>
        <v/>
      </c>
      <c r="U137" s="8" t="str">
        <f>IFERROR(VLOOKUP(INDEX([5]Validation!$O$20:$R$23, MATCH($R137,[5]Validation!$M$20:$M$23,0),MATCH(K137,[5]Validation!$O$18:$R$18,0)),v.IPCC.risk,2,FALSE), "")</f>
        <v/>
      </c>
      <c r="V137" s="8" t="str">
        <f>IFERROR(VLOOKUP(INDEX([5]Validation!$O$20:$R$23, MATCH($R137,[5]Validation!$M$20:$M$23,0),MATCH(L137,[5]Validation!$O$18:$R$18,0)),v.IPCC.risk,2,FALSE), "")</f>
        <v/>
      </c>
      <c r="W137" s="8" t="str">
        <f>IFERROR(VLOOKUP(INDEX([5]Validation!$O$20:$R$23, MATCH($R137,[5]Validation!$M$20:$M$23,0),MATCH(M137,[5]Validation!$O$18:$R$18,0)),v.IPCC.risk,2,FALSE), "")</f>
        <v/>
      </c>
      <c r="X137" s="8" t="str">
        <f>IFERROR(VLOOKUP(INDEX([5]Validation!$O$20:$R$23, MATCH($R137,[5]Validation!$M$20:$M$23,0),MATCH(N137,[5]Validation!$O$18:$R$18,0)),v.IPCC.risk,2,FALSE), "")</f>
        <v/>
      </c>
      <c r="Y137" s="8"/>
      <c r="Z137" s="8"/>
      <c r="AA137" s="8"/>
      <c r="AB137" s="8"/>
      <c r="AC137" s="4"/>
    </row>
    <row r="138" spans="1:29" x14ac:dyDescent="0.25">
      <c r="A138" s="94"/>
      <c r="B138" s="99"/>
      <c r="C138" s="96"/>
      <c r="D138" s="96"/>
      <c r="E138" s="96"/>
      <c r="F138" s="96"/>
      <c r="G138" s="95"/>
      <c r="H138" s="97"/>
      <c r="I138" s="97"/>
      <c r="J138" s="93"/>
      <c r="K138" s="93"/>
      <c r="L138" s="93"/>
      <c r="M138" s="93"/>
      <c r="N138" s="93"/>
      <c r="O138" s="93"/>
      <c r="P138" s="5"/>
      <c r="Q138" s="7"/>
      <c r="R138" s="8" t="str">
        <f>IFERROR(VLOOKUP(INDEX([5]Validation!$O$11:$R$14, MATCH($Q138,[5]Validation!$M$11:$M$14,0),MATCH($P138,[5]Validation!$O$9:$R$9,0)),[5]Validation!$F$10:$G$25,2,FALSE), "")</f>
        <v/>
      </c>
      <c r="S138" s="8"/>
      <c r="T138" s="8" t="str">
        <f>IFERROR(VLOOKUP(INDEX([5]Validation!$O$20:$R$23, MATCH($R138,[5]Validation!$M$20:$M$23,0),MATCH(J138,[5]Validation!$O$18:$R$18,0)),v.IPCC.risk,2,FALSE), "")</f>
        <v/>
      </c>
      <c r="U138" s="8" t="str">
        <f>IFERROR(VLOOKUP(INDEX([5]Validation!$O$20:$R$23, MATCH($R138,[5]Validation!$M$20:$M$23,0),MATCH(K138,[5]Validation!$O$18:$R$18,0)),v.IPCC.risk,2,FALSE), "")</f>
        <v/>
      </c>
      <c r="V138" s="8" t="str">
        <f>IFERROR(VLOOKUP(INDEX([5]Validation!$O$20:$R$23, MATCH($R138,[5]Validation!$M$20:$M$23,0),MATCH(L138,[5]Validation!$O$18:$R$18,0)),v.IPCC.risk,2,FALSE), "")</f>
        <v/>
      </c>
      <c r="W138" s="8" t="str">
        <f>IFERROR(VLOOKUP(INDEX([5]Validation!$O$20:$R$23, MATCH($R138,[5]Validation!$M$20:$M$23,0),MATCH(M138,[5]Validation!$O$18:$R$18,0)),v.IPCC.risk,2,FALSE), "")</f>
        <v/>
      </c>
      <c r="X138" s="8" t="str">
        <f>IFERROR(VLOOKUP(INDEX([5]Validation!$O$20:$R$23, MATCH($R138,[5]Validation!$M$20:$M$23,0),MATCH(N138,[5]Validation!$O$18:$R$18,0)),v.IPCC.risk,2,FALSE), "")</f>
        <v/>
      </c>
      <c r="Y138" s="8"/>
      <c r="Z138" s="8"/>
      <c r="AA138" s="8"/>
      <c r="AB138" s="8"/>
      <c r="AC138" s="4"/>
    </row>
    <row r="139" spans="1:29" x14ac:dyDescent="0.25">
      <c r="A139" s="94"/>
      <c r="B139" s="99"/>
      <c r="C139" s="96"/>
      <c r="D139" s="96"/>
      <c r="E139" s="96"/>
      <c r="F139" s="96"/>
      <c r="G139" s="95"/>
      <c r="H139" s="97"/>
      <c r="I139" s="97"/>
      <c r="J139" s="93"/>
      <c r="K139" s="93"/>
      <c r="L139" s="93"/>
      <c r="M139" s="93"/>
      <c r="N139" s="93"/>
      <c r="O139" s="93"/>
      <c r="P139" s="5"/>
      <c r="Q139" s="7"/>
      <c r="R139" s="8" t="str">
        <f>IFERROR(VLOOKUP(INDEX([5]Validation!$O$11:$R$14, MATCH($Q139,[5]Validation!$M$11:$M$14,0),MATCH($P139,[5]Validation!$O$9:$R$9,0)),[5]Validation!$F$10:$G$25,2,FALSE), "")</f>
        <v/>
      </c>
      <c r="S139" s="8"/>
      <c r="T139" s="8" t="str">
        <f>IFERROR(VLOOKUP(INDEX([5]Validation!$O$20:$R$23, MATCH($R139,[5]Validation!$M$20:$M$23,0),MATCH(J139,[5]Validation!$O$18:$R$18,0)),v.IPCC.risk,2,FALSE), "")</f>
        <v/>
      </c>
      <c r="U139" s="8" t="str">
        <f>IFERROR(VLOOKUP(INDEX([5]Validation!$O$20:$R$23, MATCH($R139,[5]Validation!$M$20:$M$23,0),MATCH(K139,[5]Validation!$O$18:$R$18,0)),v.IPCC.risk,2,FALSE), "")</f>
        <v/>
      </c>
      <c r="V139" s="8" t="str">
        <f>IFERROR(VLOOKUP(INDEX([5]Validation!$O$20:$R$23, MATCH($R139,[5]Validation!$M$20:$M$23,0),MATCH(L139,[5]Validation!$O$18:$R$18,0)),v.IPCC.risk,2,FALSE), "")</f>
        <v/>
      </c>
      <c r="W139" s="8" t="str">
        <f>IFERROR(VLOOKUP(INDEX([5]Validation!$O$20:$R$23, MATCH($R139,[5]Validation!$M$20:$M$23,0),MATCH(M139,[5]Validation!$O$18:$R$18,0)),v.IPCC.risk,2,FALSE), "")</f>
        <v/>
      </c>
      <c r="X139" s="8" t="str">
        <f>IFERROR(VLOOKUP(INDEX([5]Validation!$O$20:$R$23, MATCH($R139,[5]Validation!$M$20:$M$23,0),MATCH(N139,[5]Validation!$O$18:$R$18,0)),v.IPCC.risk,2,FALSE), "")</f>
        <v/>
      </c>
      <c r="Y139" s="8"/>
      <c r="Z139" s="8"/>
      <c r="AA139" s="8"/>
      <c r="AB139" s="8"/>
      <c r="AC139" s="4"/>
    </row>
    <row r="140" spans="1:29" x14ac:dyDescent="0.25">
      <c r="A140" s="94"/>
      <c r="B140" s="99"/>
      <c r="C140" s="96"/>
      <c r="D140" s="96"/>
      <c r="E140" s="96"/>
      <c r="F140" s="96"/>
      <c r="G140" s="95"/>
      <c r="H140" s="97"/>
      <c r="I140" s="97"/>
      <c r="J140" s="93"/>
      <c r="K140" s="93"/>
      <c r="L140" s="93"/>
      <c r="M140" s="93"/>
      <c r="N140" s="93"/>
      <c r="O140" s="93"/>
      <c r="P140" s="5"/>
      <c r="Q140" s="7"/>
      <c r="R140" s="8" t="str">
        <f>IFERROR(VLOOKUP(INDEX([5]Validation!$O$11:$R$14, MATCH($Q140,[5]Validation!$M$11:$M$14,0),MATCH($P140,[5]Validation!$O$9:$R$9,0)),[5]Validation!$F$10:$G$25,2,FALSE), "")</f>
        <v/>
      </c>
      <c r="S140" s="8"/>
      <c r="T140" s="8" t="str">
        <f>IFERROR(VLOOKUP(INDEX([5]Validation!$O$20:$R$23, MATCH($R140,[5]Validation!$M$20:$M$23,0),MATCH(J140,[5]Validation!$O$18:$R$18,0)),v.IPCC.risk,2,FALSE), "")</f>
        <v/>
      </c>
      <c r="U140" s="8" t="str">
        <f>IFERROR(VLOOKUP(INDEX([5]Validation!$O$20:$R$23, MATCH($R140,[5]Validation!$M$20:$M$23,0),MATCH(K140,[5]Validation!$O$18:$R$18,0)),v.IPCC.risk,2,FALSE), "")</f>
        <v/>
      </c>
      <c r="V140" s="8" t="str">
        <f>IFERROR(VLOOKUP(INDEX([5]Validation!$O$20:$R$23, MATCH($R140,[5]Validation!$M$20:$M$23,0),MATCH(L140,[5]Validation!$O$18:$R$18,0)),v.IPCC.risk,2,FALSE), "")</f>
        <v/>
      </c>
      <c r="W140" s="8" t="str">
        <f>IFERROR(VLOOKUP(INDEX([5]Validation!$O$20:$R$23, MATCH($R140,[5]Validation!$M$20:$M$23,0),MATCH(M140,[5]Validation!$O$18:$R$18,0)),v.IPCC.risk,2,FALSE), "")</f>
        <v/>
      </c>
      <c r="X140" s="8" t="str">
        <f>IFERROR(VLOOKUP(INDEX([5]Validation!$O$20:$R$23, MATCH($R140,[5]Validation!$M$20:$M$23,0),MATCH(N140,[5]Validation!$O$18:$R$18,0)),v.IPCC.risk,2,FALSE), "")</f>
        <v/>
      </c>
      <c r="Y140" s="8"/>
      <c r="Z140" s="8"/>
      <c r="AA140" s="8"/>
      <c r="AB140" s="8"/>
      <c r="AC140" s="4"/>
    </row>
    <row r="141" spans="1:29" x14ac:dyDescent="0.25">
      <c r="A141" s="94"/>
      <c r="B141" s="99"/>
      <c r="C141" s="96"/>
      <c r="D141" s="96"/>
      <c r="E141" s="96"/>
      <c r="F141" s="96"/>
      <c r="G141" s="95"/>
      <c r="H141" s="97"/>
      <c r="I141" s="97"/>
      <c r="J141" s="93"/>
      <c r="K141" s="93"/>
      <c r="L141" s="93"/>
      <c r="M141" s="93"/>
      <c r="N141" s="93"/>
      <c r="O141" s="93"/>
      <c r="P141" s="5"/>
      <c r="Q141" s="7"/>
      <c r="R141" s="8" t="str">
        <f>IFERROR(VLOOKUP(INDEX([5]Validation!$O$11:$R$14, MATCH($Q141,[5]Validation!$M$11:$M$14,0),MATCH($P141,[5]Validation!$O$9:$R$9,0)),[5]Validation!$F$10:$G$25,2,FALSE), "")</f>
        <v/>
      </c>
      <c r="S141" s="8"/>
      <c r="T141" s="8" t="str">
        <f>IFERROR(VLOOKUP(INDEX([5]Validation!$O$20:$R$23, MATCH($R141,[5]Validation!$M$20:$M$23,0),MATCH(J141,[5]Validation!$O$18:$R$18,0)),v.IPCC.risk,2,FALSE), "")</f>
        <v/>
      </c>
      <c r="U141" s="8" t="str">
        <f>IFERROR(VLOOKUP(INDEX([5]Validation!$O$20:$R$23, MATCH($R141,[5]Validation!$M$20:$M$23,0),MATCH(K141,[5]Validation!$O$18:$R$18,0)),v.IPCC.risk,2,FALSE), "")</f>
        <v/>
      </c>
      <c r="V141" s="8" t="str">
        <f>IFERROR(VLOOKUP(INDEX([5]Validation!$O$20:$R$23, MATCH($R141,[5]Validation!$M$20:$M$23,0),MATCH(L141,[5]Validation!$O$18:$R$18,0)),v.IPCC.risk,2,FALSE), "")</f>
        <v/>
      </c>
      <c r="W141" s="8" t="str">
        <f>IFERROR(VLOOKUP(INDEX([5]Validation!$O$20:$R$23, MATCH($R141,[5]Validation!$M$20:$M$23,0),MATCH(M141,[5]Validation!$O$18:$R$18,0)),v.IPCC.risk,2,FALSE), "")</f>
        <v/>
      </c>
      <c r="X141" s="8" t="str">
        <f>IFERROR(VLOOKUP(INDEX([5]Validation!$O$20:$R$23, MATCH($R141,[5]Validation!$M$20:$M$23,0),MATCH(N141,[5]Validation!$O$18:$R$18,0)),v.IPCC.risk,2,FALSE), "")</f>
        <v/>
      </c>
      <c r="Y141" s="8"/>
      <c r="Z141" s="8"/>
      <c r="AA141" s="8"/>
      <c r="AB141" s="8"/>
      <c r="AC141" s="4"/>
    </row>
    <row r="142" spans="1:29" x14ac:dyDescent="0.25">
      <c r="A142" s="94"/>
      <c r="B142" s="99"/>
      <c r="C142" s="96"/>
      <c r="D142" s="96"/>
      <c r="E142" s="96"/>
      <c r="F142" s="96"/>
      <c r="G142" s="95"/>
      <c r="H142" s="97"/>
      <c r="I142" s="97"/>
      <c r="J142" s="93"/>
      <c r="K142" s="93"/>
      <c r="L142" s="93"/>
      <c r="M142" s="93"/>
      <c r="N142" s="93"/>
      <c r="O142" s="93"/>
      <c r="P142" s="5"/>
      <c r="Q142" s="7"/>
      <c r="R142" s="8" t="str">
        <f>IFERROR(VLOOKUP(INDEX([5]Validation!$O$11:$R$14, MATCH($Q142,[5]Validation!$M$11:$M$14,0),MATCH($P142,[5]Validation!$O$9:$R$9,0)),[5]Validation!$F$10:$G$25,2,FALSE), "")</f>
        <v/>
      </c>
      <c r="S142" s="8"/>
      <c r="T142" s="8" t="str">
        <f>IFERROR(VLOOKUP(INDEX([5]Validation!$O$20:$R$23, MATCH($R142,[5]Validation!$M$20:$M$23,0),MATCH(J142,[5]Validation!$O$18:$R$18,0)),v.IPCC.risk,2,FALSE), "")</f>
        <v/>
      </c>
      <c r="U142" s="8" t="str">
        <f>IFERROR(VLOOKUP(INDEX([5]Validation!$O$20:$R$23, MATCH($R142,[5]Validation!$M$20:$M$23,0),MATCH(K142,[5]Validation!$O$18:$R$18,0)),v.IPCC.risk,2,FALSE), "")</f>
        <v/>
      </c>
      <c r="V142" s="8" t="str">
        <f>IFERROR(VLOOKUP(INDEX([5]Validation!$O$20:$R$23, MATCH($R142,[5]Validation!$M$20:$M$23,0),MATCH(L142,[5]Validation!$O$18:$R$18,0)),v.IPCC.risk,2,FALSE), "")</f>
        <v/>
      </c>
      <c r="W142" s="8" t="str">
        <f>IFERROR(VLOOKUP(INDEX([5]Validation!$O$20:$R$23, MATCH($R142,[5]Validation!$M$20:$M$23,0),MATCH(M142,[5]Validation!$O$18:$R$18,0)),v.IPCC.risk,2,FALSE), "")</f>
        <v/>
      </c>
      <c r="X142" s="8" t="str">
        <f>IFERROR(VLOOKUP(INDEX([5]Validation!$O$20:$R$23, MATCH($R142,[5]Validation!$M$20:$M$23,0),MATCH(N142,[5]Validation!$O$18:$R$18,0)),v.IPCC.risk,2,FALSE), "")</f>
        <v/>
      </c>
      <c r="Y142" s="8"/>
      <c r="Z142" s="8"/>
      <c r="AA142" s="8"/>
      <c r="AB142" s="8"/>
      <c r="AC142" s="4"/>
    </row>
    <row r="143" spans="1:29" x14ac:dyDescent="0.25">
      <c r="A143" s="94"/>
      <c r="B143" s="99"/>
      <c r="C143" s="96"/>
      <c r="D143" s="96"/>
      <c r="E143" s="96"/>
      <c r="F143" s="96"/>
      <c r="G143" s="95"/>
      <c r="H143" s="97"/>
      <c r="I143" s="97"/>
      <c r="J143" s="93"/>
      <c r="K143" s="93"/>
      <c r="L143" s="93"/>
      <c r="M143" s="93"/>
      <c r="N143" s="93"/>
      <c r="O143" s="93"/>
      <c r="P143" s="5"/>
      <c r="Q143" s="7"/>
      <c r="R143" s="8" t="str">
        <f>IFERROR(VLOOKUP(INDEX([5]Validation!$O$11:$R$14, MATCH($Q143,[5]Validation!$M$11:$M$14,0),MATCH($P143,[5]Validation!$O$9:$R$9,0)),[5]Validation!$F$10:$G$25,2,FALSE), "")</f>
        <v/>
      </c>
      <c r="S143" s="8"/>
      <c r="T143" s="8" t="str">
        <f>IFERROR(VLOOKUP(INDEX([5]Validation!$O$20:$R$23, MATCH($R143,[5]Validation!$M$20:$M$23,0),MATCH(J143,[5]Validation!$O$18:$R$18,0)),v.IPCC.risk,2,FALSE), "")</f>
        <v/>
      </c>
      <c r="U143" s="8" t="str">
        <f>IFERROR(VLOOKUP(INDEX([5]Validation!$O$20:$R$23, MATCH($R143,[5]Validation!$M$20:$M$23,0),MATCH(K143,[5]Validation!$O$18:$R$18,0)),v.IPCC.risk,2,FALSE), "")</f>
        <v/>
      </c>
      <c r="V143" s="8" t="str">
        <f>IFERROR(VLOOKUP(INDEX([5]Validation!$O$20:$R$23, MATCH($R143,[5]Validation!$M$20:$M$23,0),MATCH(L143,[5]Validation!$O$18:$R$18,0)),v.IPCC.risk,2,FALSE), "")</f>
        <v/>
      </c>
      <c r="W143" s="8" t="str">
        <f>IFERROR(VLOOKUP(INDEX([5]Validation!$O$20:$R$23, MATCH($R143,[5]Validation!$M$20:$M$23,0),MATCH(M143,[5]Validation!$O$18:$R$18,0)),v.IPCC.risk,2,FALSE), "")</f>
        <v/>
      </c>
      <c r="X143" s="8" t="str">
        <f>IFERROR(VLOOKUP(INDEX([5]Validation!$O$20:$R$23, MATCH($R143,[5]Validation!$M$20:$M$23,0),MATCH(N143,[5]Validation!$O$18:$R$18,0)),v.IPCC.risk,2,FALSE), "")</f>
        <v/>
      </c>
      <c r="Y143" s="8"/>
      <c r="Z143" s="8"/>
      <c r="AA143" s="8"/>
      <c r="AB143" s="8"/>
      <c r="AC143" s="4"/>
    </row>
    <row r="144" spans="1:29" x14ac:dyDescent="0.25">
      <c r="A144" s="94"/>
      <c r="B144" s="99"/>
      <c r="C144" s="96"/>
      <c r="D144" s="96"/>
      <c r="E144" s="96"/>
      <c r="F144" s="96"/>
      <c r="G144" s="95"/>
      <c r="H144" s="97"/>
      <c r="I144" s="97"/>
      <c r="J144" s="93"/>
      <c r="K144" s="93"/>
      <c r="L144" s="93"/>
      <c r="M144" s="93"/>
      <c r="N144" s="93"/>
      <c r="O144" s="93"/>
      <c r="P144" s="5"/>
      <c r="Q144" s="7"/>
      <c r="R144" s="8" t="str">
        <f>IFERROR(VLOOKUP(INDEX([5]Validation!$O$11:$R$14, MATCH($Q144,[5]Validation!$M$11:$M$14,0),MATCH($P144,[5]Validation!$O$9:$R$9,0)),[5]Validation!$F$10:$G$25,2,FALSE), "")</f>
        <v/>
      </c>
      <c r="S144" s="8"/>
      <c r="T144" s="8" t="str">
        <f>IFERROR(VLOOKUP(INDEX([5]Validation!$O$20:$R$23, MATCH($R144,[5]Validation!$M$20:$M$23,0),MATCH(J144,[5]Validation!$O$18:$R$18,0)),v.IPCC.risk,2,FALSE), "")</f>
        <v/>
      </c>
      <c r="U144" s="8" t="str">
        <f>IFERROR(VLOOKUP(INDEX([5]Validation!$O$20:$R$23, MATCH($R144,[5]Validation!$M$20:$M$23,0),MATCH(K144,[5]Validation!$O$18:$R$18,0)),v.IPCC.risk,2,FALSE), "")</f>
        <v/>
      </c>
      <c r="V144" s="8" t="str">
        <f>IFERROR(VLOOKUP(INDEX([5]Validation!$O$20:$R$23, MATCH($R144,[5]Validation!$M$20:$M$23,0),MATCH(L144,[5]Validation!$O$18:$R$18,0)),v.IPCC.risk,2,FALSE), "")</f>
        <v/>
      </c>
      <c r="W144" s="8" t="str">
        <f>IFERROR(VLOOKUP(INDEX([5]Validation!$O$20:$R$23, MATCH($R144,[5]Validation!$M$20:$M$23,0),MATCH(M144,[5]Validation!$O$18:$R$18,0)),v.IPCC.risk,2,FALSE), "")</f>
        <v/>
      </c>
      <c r="X144" s="8" t="str">
        <f>IFERROR(VLOOKUP(INDEX([5]Validation!$O$20:$R$23, MATCH($R144,[5]Validation!$M$20:$M$23,0),MATCH(N144,[5]Validation!$O$18:$R$18,0)),v.IPCC.risk,2,FALSE), "")</f>
        <v/>
      </c>
      <c r="Y144" s="8"/>
      <c r="Z144" s="8"/>
      <c r="AA144" s="8"/>
      <c r="AB144" s="8"/>
      <c r="AC144" s="4"/>
    </row>
    <row r="145" spans="1:29" x14ac:dyDescent="0.25">
      <c r="A145" s="94"/>
      <c r="B145" s="99"/>
      <c r="C145" s="96"/>
      <c r="D145" s="96"/>
      <c r="E145" s="96"/>
      <c r="F145" s="96"/>
      <c r="G145" s="95"/>
      <c r="H145" s="97"/>
      <c r="I145" s="97"/>
      <c r="J145" s="93"/>
      <c r="K145" s="93"/>
      <c r="L145" s="93"/>
      <c r="M145" s="93"/>
      <c r="N145" s="93"/>
      <c r="O145" s="93"/>
      <c r="P145" s="5"/>
      <c r="Q145" s="7"/>
      <c r="R145" s="8" t="str">
        <f>IFERROR(VLOOKUP(INDEX([5]Validation!$O$11:$R$14, MATCH($Q145,[5]Validation!$M$11:$M$14,0),MATCH($P145,[5]Validation!$O$9:$R$9,0)),[5]Validation!$F$10:$G$25,2,FALSE), "")</f>
        <v/>
      </c>
      <c r="S145" s="8"/>
      <c r="T145" s="8" t="str">
        <f>IFERROR(VLOOKUP(INDEX([5]Validation!$O$20:$R$23, MATCH($R145,[5]Validation!$M$20:$M$23,0),MATCH(J145,[5]Validation!$O$18:$R$18,0)),v.IPCC.risk,2,FALSE), "")</f>
        <v/>
      </c>
      <c r="U145" s="8" t="str">
        <f>IFERROR(VLOOKUP(INDEX([5]Validation!$O$20:$R$23, MATCH($R145,[5]Validation!$M$20:$M$23,0),MATCH(K145,[5]Validation!$O$18:$R$18,0)),v.IPCC.risk,2,FALSE), "")</f>
        <v/>
      </c>
      <c r="V145" s="8" t="str">
        <f>IFERROR(VLOOKUP(INDEX([5]Validation!$O$20:$R$23, MATCH($R145,[5]Validation!$M$20:$M$23,0),MATCH(L145,[5]Validation!$O$18:$R$18,0)),v.IPCC.risk,2,FALSE), "")</f>
        <v/>
      </c>
      <c r="W145" s="8" t="str">
        <f>IFERROR(VLOOKUP(INDEX([5]Validation!$O$20:$R$23, MATCH($R145,[5]Validation!$M$20:$M$23,0),MATCH(M145,[5]Validation!$O$18:$R$18,0)),v.IPCC.risk,2,FALSE), "")</f>
        <v/>
      </c>
      <c r="X145" s="8" t="str">
        <f>IFERROR(VLOOKUP(INDEX([5]Validation!$O$20:$R$23, MATCH($R145,[5]Validation!$M$20:$M$23,0),MATCH(N145,[5]Validation!$O$18:$R$18,0)),v.IPCC.risk,2,FALSE), "")</f>
        <v/>
      </c>
      <c r="Y145" s="8"/>
      <c r="Z145" s="8"/>
      <c r="AA145" s="8"/>
      <c r="AB145" s="8"/>
      <c r="AC145" s="4"/>
    </row>
    <row r="146" spans="1:29" x14ac:dyDescent="0.25">
      <c r="A146" s="94"/>
      <c r="B146" s="99"/>
      <c r="C146" s="96"/>
      <c r="D146" s="96"/>
      <c r="E146" s="96"/>
      <c r="F146" s="96"/>
      <c r="G146" s="95"/>
      <c r="H146" s="97"/>
      <c r="I146" s="97"/>
      <c r="J146" s="93"/>
      <c r="K146" s="93"/>
      <c r="L146" s="93"/>
      <c r="M146" s="93"/>
      <c r="N146" s="93"/>
      <c r="O146" s="93"/>
      <c r="P146" s="5"/>
      <c r="Q146" s="7"/>
      <c r="R146" s="8" t="str">
        <f>IFERROR(VLOOKUP(INDEX([5]Validation!$O$11:$R$14, MATCH($Q146,[5]Validation!$M$11:$M$14,0),MATCH($P146,[5]Validation!$O$9:$R$9,0)),[5]Validation!$F$10:$G$25,2,FALSE), "")</f>
        <v/>
      </c>
      <c r="S146" s="8"/>
      <c r="T146" s="8" t="str">
        <f>IFERROR(VLOOKUP(INDEX([5]Validation!$O$20:$R$23, MATCH($R146,[5]Validation!$M$20:$M$23,0),MATCH(J146,[5]Validation!$O$18:$R$18,0)),v.IPCC.risk,2,FALSE), "")</f>
        <v/>
      </c>
      <c r="U146" s="8" t="str">
        <f>IFERROR(VLOOKUP(INDEX([5]Validation!$O$20:$R$23, MATCH($R146,[5]Validation!$M$20:$M$23,0),MATCH(K146,[5]Validation!$O$18:$R$18,0)),v.IPCC.risk,2,FALSE), "")</f>
        <v/>
      </c>
      <c r="V146" s="8" t="str">
        <f>IFERROR(VLOOKUP(INDEX([5]Validation!$O$20:$R$23, MATCH($R146,[5]Validation!$M$20:$M$23,0),MATCH(L146,[5]Validation!$O$18:$R$18,0)),v.IPCC.risk,2,FALSE), "")</f>
        <v/>
      </c>
      <c r="W146" s="8" t="str">
        <f>IFERROR(VLOOKUP(INDEX([5]Validation!$O$20:$R$23, MATCH($R146,[5]Validation!$M$20:$M$23,0),MATCH(M146,[5]Validation!$O$18:$R$18,0)),v.IPCC.risk,2,FALSE), "")</f>
        <v/>
      </c>
      <c r="X146" s="8" t="str">
        <f>IFERROR(VLOOKUP(INDEX([5]Validation!$O$20:$R$23, MATCH($R146,[5]Validation!$M$20:$M$23,0),MATCH(N146,[5]Validation!$O$18:$R$18,0)),v.IPCC.risk,2,FALSE), "")</f>
        <v/>
      </c>
      <c r="Y146" s="8"/>
      <c r="Z146" s="8"/>
      <c r="AA146" s="8"/>
      <c r="AB146" s="8"/>
      <c r="AC146" s="4"/>
    </row>
    <row r="147" spans="1:29" x14ac:dyDescent="0.25">
      <c r="A147" s="94"/>
      <c r="B147" s="99"/>
      <c r="C147" s="96"/>
      <c r="D147" s="96"/>
      <c r="E147" s="96"/>
      <c r="F147" s="96"/>
      <c r="G147" s="95"/>
      <c r="H147" s="97"/>
      <c r="I147" s="97"/>
      <c r="J147" s="93"/>
      <c r="K147" s="93"/>
      <c r="L147" s="93"/>
      <c r="M147" s="93"/>
      <c r="N147" s="93"/>
      <c r="O147" s="93"/>
      <c r="P147" s="5"/>
      <c r="Q147" s="7"/>
      <c r="R147" s="8" t="str">
        <f>IFERROR(VLOOKUP(INDEX([5]Validation!$O$11:$R$14, MATCH($Q147,[5]Validation!$M$11:$M$14,0),MATCH($P147,[5]Validation!$O$9:$R$9,0)),[5]Validation!$F$10:$G$25,2,FALSE), "")</f>
        <v/>
      </c>
      <c r="S147" s="8"/>
      <c r="T147" s="8" t="str">
        <f>IFERROR(VLOOKUP(INDEX([5]Validation!$O$20:$R$23, MATCH($R147,[5]Validation!$M$20:$M$23,0),MATCH(J147,[5]Validation!$O$18:$R$18,0)),v.IPCC.risk,2,FALSE), "")</f>
        <v/>
      </c>
      <c r="U147" s="8" t="str">
        <f>IFERROR(VLOOKUP(INDEX([5]Validation!$O$20:$R$23, MATCH($R147,[5]Validation!$M$20:$M$23,0),MATCH(K147,[5]Validation!$O$18:$R$18,0)),v.IPCC.risk,2,FALSE), "")</f>
        <v/>
      </c>
      <c r="V147" s="8" t="str">
        <f>IFERROR(VLOOKUP(INDEX([5]Validation!$O$20:$R$23, MATCH($R147,[5]Validation!$M$20:$M$23,0),MATCH(L147,[5]Validation!$O$18:$R$18,0)),v.IPCC.risk,2,FALSE), "")</f>
        <v/>
      </c>
      <c r="W147" s="8" t="str">
        <f>IFERROR(VLOOKUP(INDEX([5]Validation!$O$20:$R$23, MATCH($R147,[5]Validation!$M$20:$M$23,0),MATCH(M147,[5]Validation!$O$18:$R$18,0)),v.IPCC.risk,2,FALSE), "")</f>
        <v/>
      </c>
      <c r="X147" s="8" t="str">
        <f>IFERROR(VLOOKUP(INDEX([5]Validation!$O$20:$R$23, MATCH($R147,[5]Validation!$M$20:$M$23,0),MATCH(N147,[5]Validation!$O$18:$R$18,0)),v.IPCC.risk,2,FALSE), "")</f>
        <v/>
      </c>
      <c r="Y147" s="8"/>
      <c r="Z147" s="8"/>
      <c r="AA147" s="8"/>
      <c r="AB147" s="8"/>
      <c r="AC147" s="4"/>
    </row>
    <row r="148" spans="1:29" x14ac:dyDescent="0.25">
      <c r="A148" s="94"/>
      <c r="B148" s="99"/>
      <c r="C148" s="96"/>
      <c r="D148" s="96"/>
      <c r="E148" s="96"/>
      <c r="F148" s="96"/>
      <c r="G148" s="95"/>
      <c r="H148" s="97"/>
      <c r="I148" s="97"/>
      <c r="J148" s="93"/>
      <c r="K148" s="93"/>
      <c r="L148" s="93"/>
      <c r="M148" s="93"/>
      <c r="N148" s="93"/>
      <c r="O148" s="93"/>
      <c r="P148" s="5"/>
      <c r="Q148" s="7"/>
      <c r="R148" s="8" t="str">
        <f>IFERROR(VLOOKUP(INDEX([5]Validation!$O$11:$R$14, MATCH($Q148,[5]Validation!$M$11:$M$14,0),MATCH($P148,[5]Validation!$O$9:$R$9,0)),[5]Validation!$F$10:$G$25,2,FALSE), "")</f>
        <v/>
      </c>
      <c r="S148" s="8"/>
      <c r="T148" s="8" t="str">
        <f>IFERROR(VLOOKUP(INDEX([5]Validation!$O$20:$R$23, MATCH($R148,[5]Validation!$M$20:$M$23,0),MATCH(J148,[5]Validation!$O$18:$R$18,0)),v.IPCC.risk,2,FALSE), "")</f>
        <v/>
      </c>
      <c r="U148" s="8" t="str">
        <f>IFERROR(VLOOKUP(INDEX([5]Validation!$O$20:$R$23, MATCH($R148,[5]Validation!$M$20:$M$23,0),MATCH(K148,[5]Validation!$O$18:$R$18,0)),v.IPCC.risk,2,FALSE), "")</f>
        <v/>
      </c>
      <c r="V148" s="8" t="str">
        <f>IFERROR(VLOOKUP(INDEX([5]Validation!$O$20:$R$23, MATCH($R148,[5]Validation!$M$20:$M$23,0),MATCH(L148,[5]Validation!$O$18:$R$18,0)),v.IPCC.risk,2,FALSE), "")</f>
        <v/>
      </c>
      <c r="W148" s="8" t="str">
        <f>IFERROR(VLOOKUP(INDEX([5]Validation!$O$20:$R$23, MATCH($R148,[5]Validation!$M$20:$M$23,0),MATCH(M148,[5]Validation!$O$18:$R$18,0)),v.IPCC.risk,2,FALSE), "")</f>
        <v/>
      </c>
      <c r="X148" s="8" t="str">
        <f>IFERROR(VLOOKUP(INDEX([5]Validation!$O$20:$R$23, MATCH($R148,[5]Validation!$M$20:$M$23,0),MATCH(N148,[5]Validation!$O$18:$R$18,0)),v.IPCC.risk,2,FALSE), "")</f>
        <v/>
      </c>
      <c r="Y148" s="8"/>
      <c r="Z148" s="8"/>
      <c r="AA148" s="8"/>
      <c r="AB148" s="8"/>
      <c r="AC148" s="4"/>
    </row>
    <row r="149" spans="1:29" x14ac:dyDescent="0.25">
      <c r="A149" s="94"/>
      <c r="B149" s="99"/>
      <c r="C149" s="96"/>
      <c r="D149" s="96"/>
      <c r="E149" s="96"/>
      <c r="F149" s="96"/>
      <c r="G149" s="95"/>
      <c r="H149" s="97"/>
      <c r="I149" s="97"/>
      <c r="J149" s="93"/>
      <c r="K149" s="93"/>
      <c r="L149" s="93"/>
      <c r="M149" s="93"/>
      <c r="N149" s="93"/>
      <c r="O149" s="93"/>
      <c r="P149" s="5"/>
      <c r="Q149" s="7"/>
      <c r="R149" s="8" t="str">
        <f>IFERROR(VLOOKUP(INDEX([5]Validation!$O$11:$R$14, MATCH($Q149,[5]Validation!$M$11:$M$14,0),MATCH($P149,[5]Validation!$O$9:$R$9,0)),[5]Validation!$F$10:$G$25,2,FALSE), "")</f>
        <v/>
      </c>
      <c r="S149" s="8"/>
      <c r="T149" s="8" t="str">
        <f>IFERROR(VLOOKUP(INDEX([5]Validation!$O$20:$R$23, MATCH($R149,[5]Validation!$M$20:$M$23,0),MATCH(J149,[5]Validation!$O$18:$R$18,0)),v.IPCC.risk,2,FALSE), "")</f>
        <v/>
      </c>
      <c r="U149" s="8" t="str">
        <f>IFERROR(VLOOKUP(INDEX([5]Validation!$O$20:$R$23, MATCH($R149,[5]Validation!$M$20:$M$23,0),MATCH(K149,[5]Validation!$O$18:$R$18,0)),v.IPCC.risk,2,FALSE), "")</f>
        <v/>
      </c>
      <c r="V149" s="8" t="str">
        <f>IFERROR(VLOOKUP(INDEX([5]Validation!$O$20:$R$23, MATCH($R149,[5]Validation!$M$20:$M$23,0),MATCH(L149,[5]Validation!$O$18:$R$18,0)),v.IPCC.risk,2,FALSE), "")</f>
        <v/>
      </c>
      <c r="W149" s="8" t="str">
        <f>IFERROR(VLOOKUP(INDEX([5]Validation!$O$20:$R$23, MATCH($R149,[5]Validation!$M$20:$M$23,0),MATCH(M149,[5]Validation!$O$18:$R$18,0)),v.IPCC.risk,2,FALSE), "")</f>
        <v/>
      </c>
      <c r="X149" s="8" t="str">
        <f>IFERROR(VLOOKUP(INDEX([5]Validation!$O$20:$R$23, MATCH($R149,[5]Validation!$M$20:$M$23,0),MATCH(N149,[5]Validation!$O$18:$R$18,0)),v.IPCC.risk,2,FALSE), "")</f>
        <v/>
      </c>
      <c r="Y149" s="8"/>
      <c r="Z149" s="8"/>
      <c r="AA149" s="8"/>
      <c r="AB149" s="8"/>
      <c r="AC149" s="4"/>
    </row>
    <row r="150" spans="1:29" x14ac:dyDescent="0.25">
      <c r="A150" s="94"/>
      <c r="B150" s="99"/>
      <c r="C150" s="96"/>
      <c r="D150" s="96"/>
      <c r="E150" s="96"/>
      <c r="F150" s="96"/>
      <c r="G150" s="95"/>
      <c r="H150" s="97"/>
      <c r="I150" s="97"/>
      <c r="J150" s="93"/>
      <c r="K150" s="93"/>
      <c r="L150" s="93"/>
      <c r="M150" s="93"/>
      <c r="N150" s="93"/>
      <c r="O150" s="93"/>
      <c r="P150" s="5"/>
      <c r="Q150" s="7"/>
      <c r="R150" s="8" t="str">
        <f>IFERROR(VLOOKUP(INDEX([5]Validation!$O$11:$R$14, MATCH($Q150,[5]Validation!$M$11:$M$14,0),MATCH($P150,[5]Validation!$O$9:$R$9,0)),[5]Validation!$F$10:$G$25,2,FALSE), "")</f>
        <v/>
      </c>
      <c r="S150" s="8"/>
      <c r="T150" s="8" t="str">
        <f>IFERROR(VLOOKUP(INDEX([5]Validation!$O$20:$R$23, MATCH($R150,[5]Validation!$M$20:$M$23,0),MATCH(J150,[5]Validation!$O$18:$R$18,0)),v.IPCC.risk,2,FALSE), "")</f>
        <v/>
      </c>
      <c r="U150" s="8" t="str">
        <f>IFERROR(VLOOKUP(INDEX([5]Validation!$O$20:$R$23, MATCH($R150,[5]Validation!$M$20:$M$23,0),MATCH(K150,[5]Validation!$O$18:$R$18,0)),v.IPCC.risk,2,FALSE), "")</f>
        <v/>
      </c>
      <c r="V150" s="8" t="str">
        <f>IFERROR(VLOOKUP(INDEX([5]Validation!$O$20:$R$23, MATCH($R150,[5]Validation!$M$20:$M$23,0),MATCH(L150,[5]Validation!$O$18:$R$18,0)),v.IPCC.risk,2,FALSE), "")</f>
        <v/>
      </c>
      <c r="W150" s="8" t="str">
        <f>IFERROR(VLOOKUP(INDEX([5]Validation!$O$20:$R$23, MATCH($R150,[5]Validation!$M$20:$M$23,0),MATCH(M150,[5]Validation!$O$18:$R$18,0)),v.IPCC.risk,2,FALSE), "")</f>
        <v/>
      </c>
      <c r="X150" s="8" t="str">
        <f>IFERROR(VLOOKUP(INDEX([5]Validation!$O$20:$R$23, MATCH($R150,[5]Validation!$M$20:$M$23,0),MATCH(N150,[5]Validation!$O$18:$R$18,0)),v.IPCC.risk,2,FALSE), "")</f>
        <v/>
      </c>
      <c r="Y150" s="8"/>
      <c r="Z150" s="8"/>
      <c r="AA150" s="8"/>
      <c r="AB150" s="8"/>
      <c r="AC150" s="4"/>
    </row>
    <row r="151" spans="1:29" x14ac:dyDescent="0.25">
      <c r="A151" s="94"/>
      <c r="B151" s="99"/>
      <c r="C151" s="96"/>
      <c r="D151" s="96"/>
      <c r="E151" s="96"/>
      <c r="F151" s="96"/>
      <c r="G151" s="95"/>
      <c r="H151" s="97"/>
      <c r="I151" s="97"/>
      <c r="J151" s="93"/>
      <c r="K151" s="93"/>
      <c r="L151" s="93"/>
      <c r="M151" s="93"/>
      <c r="N151" s="93"/>
      <c r="O151" s="93"/>
      <c r="P151" s="5"/>
      <c r="Q151" s="7"/>
      <c r="R151" s="8" t="str">
        <f>IFERROR(VLOOKUP(INDEX([5]Validation!$O$11:$R$14, MATCH($Q151,[5]Validation!$M$11:$M$14,0),MATCH($P151,[5]Validation!$O$9:$R$9,0)),[5]Validation!$F$10:$G$25,2,FALSE), "")</f>
        <v/>
      </c>
      <c r="S151" s="8"/>
      <c r="T151" s="8" t="str">
        <f>IFERROR(VLOOKUP(INDEX([5]Validation!$O$20:$R$23, MATCH($R151,[5]Validation!$M$20:$M$23,0),MATCH(J151,[5]Validation!$O$18:$R$18,0)),v.IPCC.risk,2,FALSE), "")</f>
        <v/>
      </c>
      <c r="U151" s="8" t="str">
        <f>IFERROR(VLOOKUP(INDEX([5]Validation!$O$20:$R$23, MATCH($R151,[5]Validation!$M$20:$M$23,0),MATCH(K151,[5]Validation!$O$18:$R$18,0)),v.IPCC.risk,2,FALSE), "")</f>
        <v/>
      </c>
      <c r="V151" s="8" t="str">
        <f>IFERROR(VLOOKUP(INDEX([5]Validation!$O$20:$R$23, MATCH($R151,[5]Validation!$M$20:$M$23,0),MATCH(L151,[5]Validation!$O$18:$R$18,0)),v.IPCC.risk,2,FALSE), "")</f>
        <v/>
      </c>
      <c r="W151" s="8" t="str">
        <f>IFERROR(VLOOKUP(INDEX([5]Validation!$O$20:$R$23, MATCH($R151,[5]Validation!$M$20:$M$23,0),MATCH(M151,[5]Validation!$O$18:$R$18,0)),v.IPCC.risk,2,FALSE), "")</f>
        <v/>
      </c>
      <c r="X151" s="8" t="str">
        <f>IFERROR(VLOOKUP(INDEX([5]Validation!$O$20:$R$23, MATCH($R151,[5]Validation!$M$20:$M$23,0),MATCH(N151,[5]Validation!$O$18:$R$18,0)),v.IPCC.risk,2,FALSE), "")</f>
        <v/>
      </c>
      <c r="Y151" s="8"/>
      <c r="Z151" s="8"/>
      <c r="AA151" s="8"/>
      <c r="AB151" s="8"/>
      <c r="AC151" s="4"/>
    </row>
    <row r="152" spans="1:29" x14ac:dyDescent="0.25">
      <c r="A152" s="94"/>
      <c r="B152" s="99"/>
      <c r="C152" s="96"/>
      <c r="D152" s="96"/>
      <c r="E152" s="96"/>
      <c r="F152" s="96"/>
      <c r="G152" s="95"/>
      <c r="H152" s="97"/>
      <c r="I152" s="97"/>
      <c r="J152" s="93"/>
      <c r="K152" s="93"/>
      <c r="L152" s="93"/>
      <c r="M152" s="93"/>
      <c r="N152" s="93"/>
      <c r="O152" s="93"/>
      <c r="P152" s="5"/>
      <c r="Q152" s="7"/>
      <c r="R152" s="8" t="str">
        <f>IFERROR(VLOOKUP(INDEX([5]Validation!$O$11:$R$14, MATCH($Q152,[5]Validation!$M$11:$M$14,0),MATCH($P152,[5]Validation!$O$9:$R$9,0)),[5]Validation!$F$10:$G$25,2,FALSE), "")</f>
        <v/>
      </c>
      <c r="S152" s="8"/>
      <c r="T152" s="8" t="str">
        <f>IFERROR(VLOOKUP(INDEX([5]Validation!$O$20:$R$23, MATCH($R152,[5]Validation!$M$20:$M$23,0),MATCH(J152,[5]Validation!$O$18:$R$18,0)),v.IPCC.risk,2,FALSE), "")</f>
        <v/>
      </c>
      <c r="U152" s="8" t="str">
        <f>IFERROR(VLOOKUP(INDEX([5]Validation!$O$20:$R$23, MATCH($R152,[5]Validation!$M$20:$M$23,0),MATCH(K152,[5]Validation!$O$18:$R$18,0)),v.IPCC.risk,2,FALSE), "")</f>
        <v/>
      </c>
      <c r="V152" s="8" t="str">
        <f>IFERROR(VLOOKUP(INDEX([5]Validation!$O$20:$R$23, MATCH($R152,[5]Validation!$M$20:$M$23,0),MATCH(L152,[5]Validation!$O$18:$R$18,0)),v.IPCC.risk,2,FALSE), "")</f>
        <v/>
      </c>
      <c r="W152" s="8" t="str">
        <f>IFERROR(VLOOKUP(INDEX([5]Validation!$O$20:$R$23, MATCH($R152,[5]Validation!$M$20:$M$23,0),MATCH(M152,[5]Validation!$O$18:$R$18,0)),v.IPCC.risk,2,FALSE), "")</f>
        <v/>
      </c>
      <c r="X152" s="8" t="str">
        <f>IFERROR(VLOOKUP(INDEX([5]Validation!$O$20:$R$23, MATCH($R152,[5]Validation!$M$20:$M$23,0),MATCH(N152,[5]Validation!$O$18:$R$18,0)),v.IPCC.risk,2,FALSE), "")</f>
        <v/>
      </c>
      <c r="Y152" s="8"/>
      <c r="Z152" s="8"/>
      <c r="AA152" s="8"/>
      <c r="AB152" s="8"/>
      <c r="AC152" s="4"/>
    </row>
    <row r="153" spans="1:29" x14ac:dyDescent="0.25">
      <c r="A153" s="94"/>
      <c r="B153" s="99"/>
      <c r="C153" s="96"/>
      <c r="D153" s="96"/>
      <c r="E153" s="96"/>
      <c r="F153" s="96"/>
      <c r="G153" s="95"/>
      <c r="H153" s="97"/>
      <c r="I153" s="97"/>
      <c r="J153" s="93"/>
      <c r="K153" s="93"/>
      <c r="L153" s="93"/>
      <c r="M153" s="93"/>
      <c r="N153" s="93"/>
      <c r="O153" s="93"/>
      <c r="P153" s="5"/>
      <c r="Q153" s="7"/>
      <c r="R153" s="8" t="str">
        <f>IFERROR(VLOOKUP(INDEX([5]Validation!$O$11:$R$14, MATCH($Q153,[5]Validation!$M$11:$M$14,0),MATCH($P153,[5]Validation!$O$9:$R$9,0)),[5]Validation!$F$10:$G$25,2,FALSE), "")</f>
        <v/>
      </c>
      <c r="S153" s="8"/>
      <c r="T153" s="8" t="str">
        <f>IFERROR(VLOOKUP(INDEX([5]Validation!$O$20:$R$23, MATCH($R153,[5]Validation!$M$20:$M$23,0),MATCH(J153,[5]Validation!$O$18:$R$18,0)),v.IPCC.risk,2,FALSE), "")</f>
        <v/>
      </c>
      <c r="U153" s="8" t="str">
        <f>IFERROR(VLOOKUP(INDEX([5]Validation!$O$20:$R$23, MATCH($R153,[5]Validation!$M$20:$M$23,0),MATCH(K153,[5]Validation!$O$18:$R$18,0)),v.IPCC.risk,2,FALSE), "")</f>
        <v/>
      </c>
      <c r="V153" s="8" t="str">
        <f>IFERROR(VLOOKUP(INDEX([5]Validation!$O$20:$R$23, MATCH($R153,[5]Validation!$M$20:$M$23,0),MATCH(L153,[5]Validation!$O$18:$R$18,0)),v.IPCC.risk,2,FALSE), "")</f>
        <v/>
      </c>
      <c r="W153" s="8" t="str">
        <f>IFERROR(VLOOKUP(INDEX([5]Validation!$O$20:$R$23, MATCH($R153,[5]Validation!$M$20:$M$23,0),MATCH(M153,[5]Validation!$O$18:$R$18,0)),v.IPCC.risk,2,FALSE), "")</f>
        <v/>
      </c>
      <c r="X153" s="8" t="str">
        <f>IFERROR(VLOOKUP(INDEX([5]Validation!$O$20:$R$23, MATCH($R153,[5]Validation!$M$20:$M$23,0),MATCH(N153,[5]Validation!$O$18:$R$18,0)),v.IPCC.risk,2,FALSE), "")</f>
        <v/>
      </c>
      <c r="Y153" s="8"/>
      <c r="Z153" s="8"/>
      <c r="AA153" s="8"/>
      <c r="AB153" s="8"/>
      <c r="AC153" s="4"/>
    </row>
    <row r="154" spans="1:29" x14ac:dyDescent="0.25">
      <c r="A154" s="94"/>
      <c r="B154" s="99"/>
      <c r="C154" s="96"/>
      <c r="D154" s="96"/>
      <c r="E154" s="96"/>
      <c r="F154" s="96"/>
      <c r="G154" s="95"/>
      <c r="H154" s="97"/>
      <c r="I154" s="97"/>
      <c r="J154" s="93"/>
      <c r="K154" s="93"/>
      <c r="L154" s="93"/>
      <c r="M154" s="93"/>
      <c r="N154" s="93"/>
      <c r="O154" s="93"/>
      <c r="P154" s="5"/>
      <c r="Q154" s="7"/>
      <c r="R154" s="8" t="str">
        <f>IFERROR(VLOOKUP(INDEX([5]Validation!$O$11:$R$14, MATCH($Q154,[5]Validation!$M$11:$M$14,0),MATCH($P154,[5]Validation!$O$9:$R$9,0)),[5]Validation!$F$10:$G$25,2,FALSE), "")</f>
        <v/>
      </c>
      <c r="S154" s="8"/>
      <c r="T154" s="8" t="str">
        <f>IFERROR(VLOOKUP(INDEX([5]Validation!$O$20:$R$23, MATCH($R154,[5]Validation!$M$20:$M$23,0),MATCH(J154,[5]Validation!$O$18:$R$18,0)),v.IPCC.risk,2,FALSE), "")</f>
        <v/>
      </c>
      <c r="U154" s="8" t="str">
        <f>IFERROR(VLOOKUP(INDEX([5]Validation!$O$20:$R$23, MATCH($R154,[5]Validation!$M$20:$M$23,0),MATCH(K154,[5]Validation!$O$18:$R$18,0)),v.IPCC.risk,2,FALSE), "")</f>
        <v/>
      </c>
      <c r="V154" s="8" t="str">
        <f>IFERROR(VLOOKUP(INDEX([5]Validation!$O$20:$R$23, MATCH($R154,[5]Validation!$M$20:$M$23,0),MATCH(L154,[5]Validation!$O$18:$R$18,0)),v.IPCC.risk,2,FALSE), "")</f>
        <v/>
      </c>
      <c r="W154" s="8" t="str">
        <f>IFERROR(VLOOKUP(INDEX([5]Validation!$O$20:$R$23, MATCH($R154,[5]Validation!$M$20:$M$23,0),MATCH(M154,[5]Validation!$O$18:$R$18,0)),v.IPCC.risk,2,FALSE), "")</f>
        <v/>
      </c>
      <c r="X154" s="8" t="str">
        <f>IFERROR(VLOOKUP(INDEX([5]Validation!$O$20:$R$23, MATCH($R154,[5]Validation!$M$20:$M$23,0),MATCH(N154,[5]Validation!$O$18:$R$18,0)),v.IPCC.risk,2,FALSE), "")</f>
        <v/>
      </c>
      <c r="Y154" s="8"/>
      <c r="Z154" s="8"/>
      <c r="AA154" s="8"/>
      <c r="AB154" s="8"/>
      <c r="AC154" s="4"/>
    </row>
    <row r="155" spans="1:29" x14ac:dyDescent="0.25">
      <c r="A155" s="94"/>
      <c r="B155" s="99"/>
      <c r="C155" s="96"/>
      <c r="D155" s="96"/>
      <c r="E155" s="96"/>
      <c r="F155" s="96"/>
      <c r="G155" s="95"/>
      <c r="H155" s="97"/>
      <c r="I155" s="97"/>
      <c r="J155" s="93"/>
      <c r="K155" s="93"/>
      <c r="L155" s="93"/>
      <c r="M155" s="93"/>
      <c r="N155" s="93"/>
      <c r="O155" s="93"/>
      <c r="P155" s="5"/>
      <c r="Q155" s="7"/>
      <c r="R155" s="8" t="str">
        <f>IFERROR(VLOOKUP(INDEX([5]Validation!$O$11:$R$14, MATCH($Q155,[5]Validation!$M$11:$M$14,0),MATCH($P155,[5]Validation!$O$9:$R$9,0)),[5]Validation!$F$10:$G$25,2,FALSE), "")</f>
        <v/>
      </c>
      <c r="S155" s="8"/>
      <c r="T155" s="8" t="str">
        <f>IFERROR(VLOOKUP(INDEX([5]Validation!$O$20:$R$23, MATCH($R155,[5]Validation!$M$20:$M$23,0),MATCH(J155,[5]Validation!$O$18:$R$18,0)),v.IPCC.risk,2,FALSE), "")</f>
        <v/>
      </c>
      <c r="U155" s="8" t="str">
        <f>IFERROR(VLOOKUP(INDEX([5]Validation!$O$20:$R$23, MATCH($R155,[5]Validation!$M$20:$M$23,0),MATCH(K155,[5]Validation!$O$18:$R$18,0)),v.IPCC.risk,2,FALSE), "")</f>
        <v/>
      </c>
      <c r="V155" s="8" t="str">
        <f>IFERROR(VLOOKUP(INDEX([5]Validation!$O$20:$R$23, MATCH($R155,[5]Validation!$M$20:$M$23,0),MATCH(L155,[5]Validation!$O$18:$R$18,0)),v.IPCC.risk,2,FALSE), "")</f>
        <v/>
      </c>
      <c r="W155" s="8" t="str">
        <f>IFERROR(VLOOKUP(INDEX([5]Validation!$O$20:$R$23, MATCH($R155,[5]Validation!$M$20:$M$23,0),MATCH(M155,[5]Validation!$O$18:$R$18,0)),v.IPCC.risk,2,FALSE), "")</f>
        <v/>
      </c>
      <c r="X155" s="8" t="str">
        <f>IFERROR(VLOOKUP(INDEX([5]Validation!$O$20:$R$23, MATCH($R155,[5]Validation!$M$20:$M$23,0),MATCH(N155,[5]Validation!$O$18:$R$18,0)),v.IPCC.risk,2,FALSE), "")</f>
        <v/>
      </c>
      <c r="Y155" s="8"/>
      <c r="Z155" s="8"/>
      <c r="AA155" s="8"/>
      <c r="AB155" s="8"/>
      <c r="AC155" s="4"/>
    </row>
    <row r="156" spans="1:29" x14ac:dyDescent="0.25">
      <c r="A156" s="94"/>
      <c r="B156" s="99"/>
      <c r="C156" s="96"/>
      <c r="D156" s="96"/>
      <c r="E156" s="96"/>
      <c r="F156" s="96"/>
      <c r="G156" s="95"/>
      <c r="H156" s="97"/>
      <c r="I156" s="97"/>
      <c r="J156" s="93"/>
      <c r="K156" s="93"/>
      <c r="L156" s="93"/>
      <c r="M156" s="93"/>
      <c r="N156" s="93"/>
      <c r="O156" s="93"/>
      <c r="P156" s="5"/>
      <c r="Q156" s="7"/>
      <c r="R156" s="8" t="str">
        <f>IFERROR(VLOOKUP(INDEX([5]Validation!$O$11:$R$14, MATCH($Q156,[5]Validation!$M$11:$M$14,0),MATCH($P156,[5]Validation!$O$9:$R$9,0)),[5]Validation!$F$10:$G$25,2,FALSE), "")</f>
        <v/>
      </c>
      <c r="S156" s="8"/>
      <c r="T156" s="8" t="str">
        <f>IFERROR(VLOOKUP(INDEX([5]Validation!$O$20:$R$23, MATCH($R156,[5]Validation!$M$20:$M$23,0),MATCH(J156,[5]Validation!$O$18:$R$18,0)),v.IPCC.risk,2,FALSE), "")</f>
        <v/>
      </c>
      <c r="U156" s="8" t="str">
        <f>IFERROR(VLOOKUP(INDEX([5]Validation!$O$20:$R$23, MATCH($R156,[5]Validation!$M$20:$M$23,0),MATCH(K156,[5]Validation!$O$18:$R$18,0)),v.IPCC.risk,2,FALSE), "")</f>
        <v/>
      </c>
      <c r="V156" s="8" t="str">
        <f>IFERROR(VLOOKUP(INDEX([5]Validation!$O$20:$R$23, MATCH($R156,[5]Validation!$M$20:$M$23,0),MATCH(L156,[5]Validation!$O$18:$R$18,0)),v.IPCC.risk,2,FALSE), "")</f>
        <v/>
      </c>
      <c r="W156" s="8" t="str">
        <f>IFERROR(VLOOKUP(INDEX([5]Validation!$O$20:$R$23, MATCH($R156,[5]Validation!$M$20:$M$23,0),MATCH(M156,[5]Validation!$O$18:$R$18,0)),v.IPCC.risk,2,FALSE), "")</f>
        <v/>
      </c>
      <c r="X156" s="8" t="str">
        <f>IFERROR(VLOOKUP(INDEX([5]Validation!$O$20:$R$23, MATCH($R156,[5]Validation!$M$20:$M$23,0),MATCH(N156,[5]Validation!$O$18:$R$18,0)),v.IPCC.risk,2,FALSE), "")</f>
        <v/>
      </c>
      <c r="Y156" s="8"/>
      <c r="Z156" s="8"/>
      <c r="AA156" s="8"/>
      <c r="AB156" s="8"/>
      <c r="AC156" s="4"/>
    </row>
    <row r="157" spans="1:29" x14ac:dyDescent="0.25">
      <c r="A157" s="94"/>
      <c r="B157" s="99"/>
      <c r="C157" s="96"/>
      <c r="D157" s="96"/>
      <c r="E157" s="96"/>
      <c r="F157" s="96"/>
      <c r="G157" s="95"/>
      <c r="H157" s="97"/>
      <c r="I157" s="97"/>
      <c r="J157" s="93"/>
      <c r="K157" s="93"/>
      <c r="L157" s="93"/>
      <c r="M157" s="93"/>
      <c r="N157" s="93"/>
      <c r="O157" s="93"/>
      <c r="P157" s="5"/>
      <c r="Q157" s="7"/>
      <c r="R157" s="8" t="str">
        <f>IFERROR(VLOOKUP(INDEX([5]Validation!$O$11:$R$14, MATCH($Q157,[5]Validation!$M$11:$M$14,0),MATCH($P157,[5]Validation!$O$9:$R$9,0)),[5]Validation!$F$10:$G$25,2,FALSE), "")</f>
        <v/>
      </c>
      <c r="S157" s="8"/>
      <c r="T157" s="8" t="str">
        <f>IFERROR(VLOOKUP(INDEX([5]Validation!$O$20:$R$23, MATCH($R157,[5]Validation!$M$20:$M$23,0),MATCH(J157,[5]Validation!$O$18:$R$18,0)),v.IPCC.risk,2,FALSE), "")</f>
        <v/>
      </c>
      <c r="U157" s="8" t="str">
        <f>IFERROR(VLOOKUP(INDEX([5]Validation!$O$20:$R$23, MATCH($R157,[5]Validation!$M$20:$M$23,0),MATCH(K157,[5]Validation!$O$18:$R$18,0)),v.IPCC.risk,2,FALSE), "")</f>
        <v/>
      </c>
      <c r="V157" s="8" t="str">
        <f>IFERROR(VLOOKUP(INDEX([5]Validation!$O$20:$R$23, MATCH($R157,[5]Validation!$M$20:$M$23,0),MATCH(L157,[5]Validation!$O$18:$R$18,0)),v.IPCC.risk,2,FALSE), "")</f>
        <v/>
      </c>
      <c r="W157" s="8" t="str">
        <f>IFERROR(VLOOKUP(INDEX([5]Validation!$O$20:$R$23, MATCH($R157,[5]Validation!$M$20:$M$23,0),MATCH(M157,[5]Validation!$O$18:$R$18,0)),v.IPCC.risk,2,FALSE), "")</f>
        <v/>
      </c>
      <c r="X157" s="8" t="str">
        <f>IFERROR(VLOOKUP(INDEX([5]Validation!$O$20:$R$23, MATCH($R157,[5]Validation!$M$20:$M$23,0),MATCH(N157,[5]Validation!$O$18:$R$18,0)),v.IPCC.risk,2,FALSE), "")</f>
        <v/>
      </c>
      <c r="Y157" s="8"/>
      <c r="Z157" s="8"/>
      <c r="AA157" s="8"/>
      <c r="AB157" s="8"/>
      <c r="AC157" s="4"/>
    </row>
    <row r="158" spans="1:29" x14ac:dyDescent="0.25">
      <c r="A158" s="94"/>
      <c r="B158" s="99"/>
      <c r="C158" s="96"/>
      <c r="D158" s="96"/>
      <c r="E158" s="96"/>
      <c r="F158" s="96"/>
      <c r="G158" s="95"/>
      <c r="H158" s="97"/>
      <c r="I158" s="97"/>
      <c r="J158" s="93"/>
      <c r="K158" s="93"/>
      <c r="L158" s="93"/>
      <c r="M158" s="93"/>
      <c r="N158" s="93"/>
      <c r="O158" s="93"/>
      <c r="P158" s="5"/>
      <c r="Q158" s="7"/>
      <c r="R158" s="8" t="str">
        <f>IFERROR(VLOOKUP(INDEX([5]Validation!$O$11:$R$14, MATCH($Q158,[5]Validation!$M$11:$M$14,0),MATCH($P158,[5]Validation!$O$9:$R$9,0)),[5]Validation!$F$10:$G$25,2,FALSE), "")</f>
        <v/>
      </c>
      <c r="S158" s="8"/>
      <c r="T158" s="8" t="str">
        <f>IFERROR(VLOOKUP(INDEX([5]Validation!$O$20:$R$23, MATCH($R158,[5]Validation!$M$20:$M$23,0),MATCH(J158,[5]Validation!$O$18:$R$18,0)),v.IPCC.risk,2,FALSE), "")</f>
        <v/>
      </c>
      <c r="U158" s="8" t="str">
        <f>IFERROR(VLOOKUP(INDEX([5]Validation!$O$20:$R$23, MATCH($R158,[5]Validation!$M$20:$M$23,0),MATCH(K158,[5]Validation!$O$18:$R$18,0)),v.IPCC.risk,2,FALSE), "")</f>
        <v/>
      </c>
      <c r="V158" s="8" t="str">
        <f>IFERROR(VLOOKUP(INDEX([5]Validation!$O$20:$R$23, MATCH($R158,[5]Validation!$M$20:$M$23,0),MATCH(L158,[5]Validation!$O$18:$R$18,0)),v.IPCC.risk,2,FALSE), "")</f>
        <v/>
      </c>
      <c r="W158" s="8" t="str">
        <f>IFERROR(VLOOKUP(INDEX([5]Validation!$O$20:$R$23, MATCH($R158,[5]Validation!$M$20:$M$23,0),MATCH(M158,[5]Validation!$O$18:$R$18,0)),v.IPCC.risk,2,FALSE), "")</f>
        <v/>
      </c>
      <c r="X158" s="8" t="str">
        <f>IFERROR(VLOOKUP(INDEX([5]Validation!$O$20:$R$23, MATCH($R158,[5]Validation!$M$20:$M$23,0),MATCH(N158,[5]Validation!$O$18:$R$18,0)),v.IPCC.risk,2,FALSE), "")</f>
        <v/>
      </c>
      <c r="Y158" s="8"/>
      <c r="Z158" s="8"/>
      <c r="AA158" s="8"/>
      <c r="AB158" s="8"/>
      <c r="AC158" s="4"/>
    </row>
    <row r="159" spans="1:29" x14ac:dyDescent="0.25">
      <c r="A159" s="94"/>
      <c r="B159" s="99"/>
      <c r="C159" s="96"/>
      <c r="D159" s="96"/>
      <c r="E159" s="96"/>
      <c r="F159" s="96"/>
      <c r="G159" s="95"/>
      <c r="H159" s="97"/>
      <c r="I159" s="97"/>
      <c r="J159" s="93"/>
      <c r="K159" s="93"/>
      <c r="L159" s="93"/>
      <c r="M159" s="93"/>
      <c r="N159" s="93"/>
      <c r="O159" s="93"/>
      <c r="P159" s="5"/>
      <c r="Q159" s="7"/>
      <c r="R159" s="8" t="str">
        <f>IFERROR(VLOOKUP(INDEX([5]Validation!$O$11:$R$14, MATCH($Q159,[5]Validation!$M$11:$M$14,0),MATCH($P159,[5]Validation!$O$9:$R$9,0)),[5]Validation!$F$10:$G$25,2,FALSE), "")</f>
        <v/>
      </c>
      <c r="S159" s="8"/>
      <c r="T159" s="8" t="str">
        <f>IFERROR(VLOOKUP(INDEX([5]Validation!$O$20:$R$23, MATCH($R159,[5]Validation!$M$20:$M$23,0),MATCH(J159,[5]Validation!$O$18:$R$18,0)),v.IPCC.risk,2,FALSE), "")</f>
        <v/>
      </c>
      <c r="U159" s="8" t="str">
        <f>IFERROR(VLOOKUP(INDEX([5]Validation!$O$20:$R$23, MATCH($R159,[5]Validation!$M$20:$M$23,0),MATCH(K159,[5]Validation!$O$18:$R$18,0)),v.IPCC.risk,2,FALSE), "")</f>
        <v/>
      </c>
      <c r="V159" s="8" t="str">
        <f>IFERROR(VLOOKUP(INDEX([5]Validation!$O$20:$R$23, MATCH($R159,[5]Validation!$M$20:$M$23,0),MATCH(L159,[5]Validation!$O$18:$R$18,0)),v.IPCC.risk,2,FALSE), "")</f>
        <v/>
      </c>
      <c r="W159" s="8" t="str">
        <f>IFERROR(VLOOKUP(INDEX([5]Validation!$O$20:$R$23, MATCH($R159,[5]Validation!$M$20:$M$23,0),MATCH(M159,[5]Validation!$O$18:$R$18,0)),v.IPCC.risk,2,FALSE), "")</f>
        <v/>
      </c>
      <c r="X159" s="8" t="str">
        <f>IFERROR(VLOOKUP(INDEX([5]Validation!$O$20:$R$23, MATCH($R159,[5]Validation!$M$20:$M$23,0),MATCH(N159,[5]Validation!$O$18:$R$18,0)),v.IPCC.risk,2,FALSE), "")</f>
        <v/>
      </c>
      <c r="Y159" s="8"/>
      <c r="Z159" s="8"/>
      <c r="AA159" s="8"/>
      <c r="AB159" s="8"/>
      <c r="AC159" s="4"/>
    </row>
    <row r="160" spans="1:29" x14ac:dyDescent="0.25">
      <c r="A160" s="94"/>
      <c r="B160" s="99"/>
      <c r="C160" s="96"/>
      <c r="D160" s="96"/>
      <c r="E160" s="96"/>
      <c r="F160" s="96"/>
      <c r="G160" s="95"/>
      <c r="H160" s="97"/>
      <c r="I160" s="97"/>
      <c r="J160" s="93"/>
      <c r="K160" s="93"/>
      <c r="L160" s="93"/>
      <c r="M160" s="93"/>
      <c r="N160" s="93"/>
      <c r="O160" s="93"/>
      <c r="P160" s="5"/>
      <c r="Q160" s="7"/>
      <c r="R160" s="8" t="str">
        <f>IFERROR(VLOOKUP(INDEX([5]Validation!$O$11:$R$14, MATCH($Q160,[5]Validation!$M$11:$M$14,0),MATCH($P160,[5]Validation!$O$9:$R$9,0)),[5]Validation!$F$10:$G$25,2,FALSE), "")</f>
        <v/>
      </c>
      <c r="S160" s="8"/>
      <c r="T160" s="8" t="str">
        <f>IFERROR(VLOOKUP(INDEX([5]Validation!$O$20:$R$23, MATCH($R160,[5]Validation!$M$20:$M$23,0),MATCH(J160,[5]Validation!$O$18:$R$18,0)),v.IPCC.risk,2,FALSE), "")</f>
        <v/>
      </c>
      <c r="U160" s="8" t="str">
        <f>IFERROR(VLOOKUP(INDEX([5]Validation!$O$20:$R$23, MATCH($R160,[5]Validation!$M$20:$M$23,0),MATCH(K160,[5]Validation!$O$18:$R$18,0)),v.IPCC.risk,2,FALSE), "")</f>
        <v/>
      </c>
      <c r="V160" s="8" t="str">
        <f>IFERROR(VLOOKUP(INDEX([5]Validation!$O$20:$R$23, MATCH($R160,[5]Validation!$M$20:$M$23,0),MATCH(L160,[5]Validation!$O$18:$R$18,0)),v.IPCC.risk,2,FALSE), "")</f>
        <v/>
      </c>
      <c r="W160" s="8" t="str">
        <f>IFERROR(VLOOKUP(INDEX([5]Validation!$O$20:$R$23, MATCH($R160,[5]Validation!$M$20:$M$23,0),MATCH(M160,[5]Validation!$O$18:$R$18,0)),v.IPCC.risk,2,FALSE), "")</f>
        <v/>
      </c>
      <c r="X160" s="8" t="str">
        <f>IFERROR(VLOOKUP(INDEX([5]Validation!$O$20:$R$23, MATCH($R160,[5]Validation!$M$20:$M$23,0),MATCH(N160,[5]Validation!$O$18:$R$18,0)),v.IPCC.risk,2,FALSE), "")</f>
        <v/>
      </c>
      <c r="Y160" s="8"/>
      <c r="Z160" s="8"/>
      <c r="AA160" s="8"/>
      <c r="AB160" s="8"/>
      <c r="AC160" s="4"/>
    </row>
    <row r="161" spans="1:29" x14ac:dyDescent="0.25">
      <c r="A161" s="94"/>
      <c r="B161" s="99"/>
      <c r="C161" s="96"/>
      <c r="D161" s="96"/>
      <c r="E161" s="96"/>
      <c r="F161" s="96"/>
      <c r="G161" s="95"/>
      <c r="H161" s="97"/>
      <c r="I161" s="97"/>
      <c r="J161" s="93"/>
      <c r="K161" s="93"/>
      <c r="L161" s="93"/>
      <c r="M161" s="93"/>
      <c r="N161" s="93"/>
      <c r="O161" s="93"/>
      <c r="P161" s="5"/>
      <c r="Q161" s="7"/>
      <c r="R161" s="8" t="str">
        <f>IFERROR(VLOOKUP(INDEX([5]Validation!$O$11:$R$14, MATCH($Q161,[5]Validation!$M$11:$M$14,0),MATCH($P161,[5]Validation!$O$9:$R$9,0)),[5]Validation!$F$10:$G$25,2,FALSE), "")</f>
        <v/>
      </c>
      <c r="S161" s="8"/>
      <c r="T161" s="8" t="str">
        <f>IFERROR(VLOOKUP(INDEX([5]Validation!$O$20:$R$23, MATCH($R161,[5]Validation!$M$20:$M$23,0),MATCH(J161,[5]Validation!$O$18:$R$18,0)),v.IPCC.risk,2,FALSE), "")</f>
        <v/>
      </c>
      <c r="U161" s="8" t="str">
        <f>IFERROR(VLOOKUP(INDEX([5]Validation!$O$20:$R$23, MATCH($R161,[5]Validation!$M$20:$M$23,0),MATCH(K161,[5]Validation!$O$18:$R$18,0)),v.IPCC.risk,2,FALSE), "")</f>
        <v/>
      </c>
      <c r="V161" s="8" t="str">
        <f>IFERROR(VLOOKUP(INDEX([5]Validation!$O$20:$R$23, MATCH($R161,[5]Validation!$M$20:$M$23,0),MATCH(L161,[5]Validation!$O$18:$R$18,0)),v.IPCC.risk,2,FALSE), "")</f>
        <v/>
      </c>
      <c r="W161" s="8" t="str">
        <f>IFERROR(VLOOKUP(INDEX([5]Validation!$O$20:$R$23, MATCH($R161,[5]Validation!$M$20:$M$23,0),MATCH(M161,[5]Validation!$O$18:$R$18,0)),v.IPCC.risk,2,FALSE), "")</f>
        <v/>
      </c>
      <c r="X161" s="8" t="str">
        <f>IFERROR(VLOOKUP(INDEX([5]Validation!$O$20:$R$23, MATCH($R161,[5]Validation!$M$20:$M$23,0),MATCH(N161,[5]Validation!$O$18:$R$18,0)),v.IPCC.risk,2,FALSE), "")</f>
        <v/>
      </c>
      <c r="Y161" s="8"/>
      <c r="Z161" s="8"/>
      <c r="AA161" s="8"/>
      <c r="AB161" s="8"/>
      <c r="AC161" s="4"/>
    </row>
    <row r="162" spans="1:29" x14ac:dyDescent="0.25">
      <c r="A162" s="94"/>
      <c r="B162" s="99"/>
      <c r="C162" s="96"/>
      <c r="D162" s="96"/>
      <c r="E162" s="96"/>
      <c r="F162" s="96"/>
      <c r="G162" s="95"/>
      <c r="H162" s="97"/>
      <c r="I162" s="97"/>
      <c r="J162" s="93"/>
      <c r="K162" s="93"/>
      <c r="L162" s="93"/>
      <c r="M162" s="93"/>
      <c r="N162" s="93"/>
      <c r="O162" s="93"/>
      <c r="P162" s="5"/>
      <c r="Q162" s="7"/>
      <c r="R162" s="8" t="str">
        <f>IFERROR(VLOOKUP(INDEX([5]Validation!$O$11:$R$14, MATCH($Q162,[5]Validation!$M$11:$M$14,0),MATCH($P162,[5]Validation!$O$9:$R$9,0)),[5]Validation!$F$10:$G$25,2,FALSE), "")</f>
        <v/>
      </c>
      <c r="S162" s="8"/>
      <c r="T162" s="8" t="str">
        <f>IFERROR(VLOOKUP(INDEX([5]Validation!$O$20:$R$23, MATCH($R162,[5]Validation!$M$20:$M$23,0),MATCH(J162,[5]Validation!$O$18:$R$18,0)),v.IPCC.risk,2,FALSE), "")</f>
        <v/>
      </c>
      <c r="U162" s="8" t="str">
        <f>IFERROR(VLOOKUP(INDEX([5]Validation!$O$20:$R$23, MATCH($R162,[5]Validation!$M$20:$M$23,0),MATCH(K162,[5]Validation!$O$18:$R$18,0)),v.IPCC.risk,2,FALSE), "")</f>
        <v/>
      </c>
      <c r="V162" s="8" t="str">
        <f>IFERROR(VLOOKUP(INDEX([5]Validation!$O$20:$R$23, MATCH($R162,[5]Validation!$M$20:$M$23,0),MATCH(L162,[5]Validation!$O$18:$R$18,0)),v.IPCC.risk,2,FALSE), "")</f>
        <v/>
      </c>
      <c r="W162" s="8" t="str">
        <f>IFERROR(VLOOKUP(INDEX([5]Validation!$O$20:$R$23, MATCH($R162,[5]Validation!$M$20:$M$23,0),MATCH(M162,[5]Validation!$O$18:$R$18,0)),v.IPCC.risk,2,FALSE), "")</f>
        <v/>
      </c>
      <c r="X162" s="8" t="str">
        <f>IFERROR(VLOOKUP(INDEX([5]Validation!$O$20:$R$23, MATCH($R162,[5]Validation!$M$20:$M$23,0),MATCH(N162,[5]Validation!$O$18:$R$18,0)),v.IPCC.risk,2,FALSE), "")</f>
        <v/>
      </c>
      <c r="Y162" s="8"/>
      <c r="Z162" s="8"/>
      <c r="AA162" s="8"/>
      <c r="AB162" s="8"/>
      <c r="AC162" s="4"/>
    </row>
    <row r="163" spans="1:29" x14ac:dyDescent="0.25">
      <c r="A163" s="94"/>
      <c r="B163" s="99"/>
      <c r="C163" s="96"/>
      <c r="D163" s="96"/>
      <c r="E163" s="96"/>
      <c r="F163" s="96"/>
      <c r="G163" s="95"/>
      <c r="H163" s="97"/>
      <c r="I163" s="97"/>
      <c r="J163" s="93"/>
      <c r="K163" s="93"/>
      <c r="L163" s="93"/>
      <c r="M163" s="93"/>
      <c r="N163" s="93"/>
      <c r="O163" s="93"/>
      <c r="P163" s="5"/>
      <c r="Q163" s="7"/>
      <c r="R163" s="8" t="str">
        <f>IFERROR(VLOOKUP(INDEX([5]Validation!$O$11:$R$14, MATCH($Q163,[5]Validation!$M$11:$M$14,0),MATCH($P163,[5]Validation!$O$9:$R$9,0)),[5]Validation!$F$10:$G$25,2,FALSE), "")</f>
        <v/>
      </c>
      <c r="S163" s="8"/>
      <c r="T163" s="8" t="str">
        <f>IFERROR(VLOOKUP(INDEX([5]Validation!$O$20:$R$23, MATCH($R163,[5]Validation!$M$20:$M$23,0),MATCH(J163,[5]Validation!$O$18:$R$18,0)),v.IPCC.risk,2,FALSE), "")</f>
        <v/>
      </c>
      <c r="U163" s="8" t="str">
        <f>IFERROR(VLOOKUP(INDEX([5]Validation!$O$20:$R$23, MATCH($R163,[5]Validation!$M$20:$M$23,0),MATCH(K163,[5]Validation!$O$18:$R$18,0)),v.IPCC.risk,2,FALSE), "")</f>
        <v/>
      </c>
      <c r="V163" s="8" t="str">
        <f>IFERROR(VLOOKUP(INDEX([5]Validation!$O$20:$R$23, MATCH($R163,[5]Validation!$M$20:$M$23,0),MATCH(L163,[5]Validation!$O$18:$R$18,0)),v.IPCC.risk,2,FALSE), "")</f>
        <v/>
      </c>
      <c r="W163" s="8" t="str">
        <f>IFERROR(VLOOKUP(INDEX([5]Validation!$O$20:$R$23, MATCH($R163,[5]Validation!$M$20:$M$23,0),MATCH(M163,[5]Validation!$O$18:$R$18,0)),v.IPCC.risk,2,FALSE), "")</f>
        <v/>
      </c>
      <c r="X163" s="8" t="str">
        <f>IFERROR(VLOOKUP(INDEX([5]Validation!$O$20:$R$23, MATCH($R163,[5]Validation!$M$20:$M$23,0),MATCH(N163,[5]Validation!$O$18:$R$18,0)),v.IPCC.risk,2,FALSE), "")</f>
        <v/>
      </c>
      <c r="Y163" s="8"/>
      <c r="Z163" s="8"/>
      <c r="AA163" s="8"/>
      <c r="AB163" s="8"/>
      <c r="AC163" s="4"/>
    </row>
    <row r="164" spans="1:29" x14ac:dyDescent="0.25">
      <c r="A164" s="94"/>
      <c r="B164" s="99"/>
      <c r="C164" s="96"/>
      <c r="D164" s="96"/>
      <c r="E164" s="96"/>
      <c r="F164" s="96"/>
      <c r="G164" s="95"/>
      <c r="H164" s="97"/>
      <c r="I164" s="97"/>
      <c r="J164" s="93"/>
      <c r="K164" s="93"/>
      <c r="L164" s="93"/>
      <c r="M164" s="93"/>
      <c r="N164" s="93"/>
      <c r="O164" s="93"/>
      <c r="P164" s="5"/>
      <c r="Q164" s="7"/>
      <c r="R164" s="8" t="str">
        <f>IFERROR(VLOOKUP(INDEX([5]Validation!$O$11:$R$14, MATCH($Q164,[5]Validation!$M$11:$M$14,0),MATCH($P164,[5]Validation!$O$9:$R$9,0)),[5]Validation!$F$10:$G$25,2,FALSE), "")</f>
        <v/>
      </c>
      <c r="S164" s="8"/>
      <c r="T164" s="8" t="str">
        <f>IFERROR(VLOOKUP(INDEX([5]Validation!$O$20:$R$23, MATCH($R164,[5]Validation!$M$20:$M$23,0),MATCH(J164,[5]Validation!$O$18:$R$18,0)),v.IPCC.risk,2,FALSE), "")</f>
        <v/>
      </c>
      <c r="U164" s="8" t="str">
        <f>IFERROR(VLOOKUP(INDEX([5]Validation!$O$20:$R$23, MATCH($R164,[5]Validation!$M$20:$M$23,0),MATCH(K164,[5]Validation!$O$18:$R$18,0)),v.IPCC.risk,2,FALSE), "")</f>
        <v/>
      </c>
      <c r="V164" s="8" t="str">
        <f>IFERROR(VLOOKUP(INDEX([5]Validation!$O$20:$R$23, MATCH($R164,[5]Validation!$M$20:$M$23,0),MATCH(L164,[5]Validation!$O$18:$R$18,0)),v.IPCC.risk,2,FALSE), "")</f>
        <v/>
      </c>
      <c r="W164" s="8" t="str">
        <f>IFERROR(VLOOKUP(INDEX([5]Validation!$O$20:$R$23, MATCH($R164,[5]Validation!$M$20:$M$23,0),MATCH(M164,[5]Validation!$O$18:$R$18,0)),v.IPCC.risk,2,FALSE), "")</f>
        <v/>
      </c>
      <c r="X164" s="8" t="str">
        <f>IFERROR(VLOOKUP(INDEX([5]Validation!$O$20:$R$23, MATCH($R164,[5]Validation!$M$20:$M$23,0),MATCH(N164,[5]Validation!$O$18:$R$18,0)),v.IPCC.risk,2,FALSE), "")</f>
        <v/>
      </c>
      <c r="Y164" s="8"/>
      <c r="Z164" s="8"/>
      <c r="AA164" s="8"/>
      <c r="AB164" s="8"/>
      <c r="AC164" s="4"/>
    </row>
    <row r="165" spans="1:29" x14ac:dyDescent="0.25">
      <c r="A165" s="94"/>
      <c r="B165" s="99"/>
      <c r="C165" s="96"/>
      <c r="D165" s="96"/>
      <c r="E165" s="96"/>
      <c r="F165" s="96"/>
      <c r="G165" s="95"/>
      <c r="H165" s="97"/>
      <c r="I165" s="97"/>
      <c r="J165" s="93"/>
      <c r="K165" s="93"/>
      <c r="L165" s="93"/>
      <c r="M165" s="93"/>
      <c r="N165" s="93"/>
      <c r="O165" s="93"/>
      <c r="P165" s="5"/>
      <c r="Q165" s="7"/>
      <c r="R165" s="8" t="str">
        <f>IFERROR(VLOOKUP(INDEX([5]Validation!$O$11:$R$14, MATCH($Q165,[5]Validation!$M$11:$M$14,0),MATCH($P165,[5]Validation!$O$9:$R$9,0)),[5]Validation!$F$10:$G$25,2,FALSE), "")</f>
        <v/>
      </c>
      <c r="S165" s="8"/>
      <c r="T165" s="8" t="str">
        <f>IFERROR(VLOOKUP(INDEX([5]Validation!$O$20:$R$23, MATCH($R165,[5]Validation!$M$20:$M$23,0),MATCH(J165,[5]Validation!$O$18:$R$18,0)),v.IPCC.risk,2,FALSE), "")</f>
        <v/>
      </c>
      <c r="U165" s="8" t="str">
        <f>IFERROR(VLOOKUP(INDEX([5]Validation!$O$20:$R$23, MATCH($R165,[5]Validation!$M$20:$M$23,0),MATCH(K165,[5]Validation!$O$18:$R$18,0)),v.IPCC.risk,2,FALSE), "")</f>
        <v/>
      </c>
      <c r="V165" s="8" t="str">
        <f>IFERROR(VLOOKUP(INDEX([5]Validation!$O$20:$R$23, MATCH($R165,[5]Validation!$M$20:$M$23,0),MATCH(L165,[5]Validation!$O$18:$R$18,0)),v.IPCC.risk,2,FALSE), "")</f>
        <v/>
      </c>
      <c r="W165" s="8" t="str">
        <f>IFERROR(VLOOKUP(INDEX([5]Validation!$O$20:$R$23, MATCH($R165,[5]Validation!$M$20:$M$23,0),MATCH(M165,[5]Validation!$O$18:$R$18,0)),v.IPCC.risk,2,FALSE), "")</f>
        <v/>
      </c>
      <c r="X165" s="8" t="str">
        <f>IFERROR(VLOOKUP(INDEX([5]Validation!$O$20:$R$23, MATCH($R165,[5]Validation!$M$20:$M$23,0),MATCH(N165,[5]Validation!$O$18:$R$18,0)),v.IPCC.risk,2,FALSE), "")</f>
        <v/>
      </c>
      <c r="Y165" s="8"/>
      <c r="Z165" s="8"/>
      <c r="AA165" s="8"/>
      <c r="AB165" s="8"/>
      <c r="AC165" s="4"/>
    </row>
    <row r="166" spans="1:29" x14ac:dyDescent="0.25">
      <c r="A166" s="94"/>
      <c r="B166" s="99"/>
      <c r="C166" s="96"/>
      <c r="D166" s="96"/>
      <c r="E166" s="96"/>
      <c r="F166" s="96"/>
      <c r="G166" s="95"/>
      <c r="H166" s="97"/>
      <c r="I166" s="97"/>
      <c r="J166" s="93"/>
      <c r="K166" s="93"/>
      <c r="L166" s="93"/>
      <c r="M166" s="93"/>
      <c r="N166" s="93"/>
      <c r="O166" s="93"/>
      <c r="P166" s="5"/>
      <c r="Q166" s="7"/>
      <c r="R166" s="8" t="str">
        <f>IFERROR(VLOOKUP(INDEX([5]Validation!$O$11:$R$14, MATCH($Q166,[5]Validation!$M$11:$M$14,0),MATCH($P166,[5]Validation!$O$9:$R$9,0)),[5]Validation!$F$10:$G$25,2,FALSE), "")</f>
        <v/>
      </c>
      <c r="S166" s="8"/>
      <c r="T166" s="8" t="str">
        <f>IFERROR(VLOOKUP(INDEX([5]Validation!$O$20:$R$23, MATCH($R166,[5]Validation!$M$20:$M$23,0),MATCH(J166,[5]Validation!$O$18:$R$18,0)),v.IPCC.risk,2,FALSE), "")</f>
        <v/>
      </c>
      <c r="U166" s="8" t="str">
        <f>IFERROR(VLOOKUP(INDEX([5]Validation!$O$20:$R$23, MATCH($R166,[5]Validation!$M$20:$M$23,0),MATCH(K166,[5]Validation!$O$18:$R$18,0)),v.IPCC.risk,2,FALSE), "")</f>
        <v/>
      </c>
      <c r="V166" s="8" t="str">
        <f>IFERROR(VLOOKUP(INDEX([5]Validation!$O$20:$R$23, MATCH($R166,[5]Validation!$M$20:$M$23,0),MATCH(L166,[5]Validation!$O$18:$R$18,0)),v.IPCC.risk,2,FALSE), "")</f>
        <v/>
      </c>
      <c r="W166" s="8" t="str">
        <f>IFERROR(VLOOKUP(INDEX([5]Validation!$O$20:$R$23, MATCH($R166,[5]Validation!$M$20:$M$23,0),MATCH(M166,[5]Validation!$O$18:$R$18,0)),v.IPCC.risk,2,FALSE), "")</f>
        <v/>
      </c>
      <c r="X166" s="8" t="str">
        <f>IFERROR(VLOOKUP(INDEX([5]Validation!$O$20:$R$23, MATCH($R166,[5]Validation!$M$20:$M$23,0),MATCH(N166,[5]Validation!$O$18:$R$18,0)),v.IPCC.risk,2,FALSE), "")</f>
        <v/>
      </c>
      <c r="Y166" s="8"/>
      <c r="Z166" s="8"/>
      <c r="AA166" s="8"/>
      <c r="AB166" s="8"/>
      <c r="AC166" s="4"/>
    </row>
    <row r="167" spans="1:29" x14ac:dyDescent="0.25">
      <c r="A167" s="94"/>
      <c r="B167" s="99"/>
      <c r="C167" s="96"/>
      <c r="D167" s="96"/>
      <c r="E167" s="96"/>
      <c r="F167" s="96"/>
      <c r="G167" s="95"/>
      <c r="H167" s="97"/>
      <c r="I167" s="97"/>
      <c r="J167" s="93"/>
      <c r="K167" s="93"/>
      <c r="L167" s="93"/>
      <c r="M167" s="93"/>
      <c r="N167" s="93"/>
      <c r="O167" s="93"/>
      <c r="P167" s="5"/>
      <c r="Q167" s="7"/>
      <c r="R167" s="8" t="str">
        <f>IFERROR(VLOOKUP(INDEX([5]Validation!$O$11:$R$14, MATCH($Q167,[5]Validation!$M$11:$M$14,0),MATCH($P167,[5]Validation!$O$9:$R$9,0)),[5]Validation!$F$10:$G$25,2,FALSE), "")</f>
        <v/>
      </c>
      <c r="S167" s="8"/>
      <c r="T167" s="8" t="str">
        <f>IFERROR(VLOOKUP(INDEX([5]Validation!$O$20:$R$23, MATCH($R167,[5]Validation!$M$20:$M$23,0),MATCH(J167,[5]Validation!$O$18:$R$18,0)),v.IPCC.risk,2,FALSE), "")</f>
        <v/>
      </c>
      <c r="U167" s="8" t="str">
        <f>IFERROR(VLOOKUP(INDEX([5]Validation!$O$20:$R$23, MATCH($R167,[5]Validation!$M$20:$M$23,0),MATCH(K167,[5]Validation!$O$18:$R$18,0)),v.IPCC.risk,2,FALSE), "")</f>
        <v/>
      </c>
      <c r="V167" s="8" t="str">
        <f>IFERROR(VLOOKUP(INDEX([5]Validation!$O$20:$R$23, MATCH($R167,[5]Validation!$M$20:$M$23,0),MATCH(L167,[5]Validation!$O$18:$R$18,0)),v.IPCC.risk,2,FALSE), "")</f>
        <v/>
      </c>
      <c r="W167" s="8" t="str">
        <f>IFERROR(VLOOKUP(INDEX([5]Validation!$O$20:$R$23, MATCH($R167,[5]Validation!$M$20:$M$23,0),MATCH(M167,[5]Validation!$O$18:$R$18,0)),v.IPCC.risk,2,FALSE), "")</f>
        <v/>
      </c>
      <c r="X167" s="8" t="str">
        <f>IFERROR(VLOOKUP(INDEX([5]Validation!$O$20:$R$23, MATCH($R167,[5]Validation!$M$20:$M$23,0),MATCH(N167,[5]Validation!$O$18:$R$18,0)),v.IPCC.risk,2,FALSE), "")</f>
        <v/>
      </c>
      <c r="Y167" s="8"/>
      <c r="Z167" s="8"/>
      <c r="AA167" s="8"/>
      <c r="AB167" s="8"/>
      <c r="AC167" s="4"/>
    </row>
    <row r="168" spans="1:29" x14ac:dyDescent="0.25">
      <c r="A168" s="94"/>
      <c r="B168" s="99"/>
      <c r="C168" s="96"/>
      <c r="D168" s="96"/>
      <c r="E168" s="96"/>
      <c r="F168" s="96"/>
      <c r="G168" s="95"/>
      <c r="H168" s="97"/>
      <c r="I168" s="97"/>
      <c r="J168" s="93"/>
      <c r="K168" s="93"/>
      <c r="L168" s="93"/>
      <c r="M168" s="93"/>
      <c r="N168" s="93"/>
      <c r="O168" s="93"/>
      <c r="P168" s="5"/>
      <c r="Q168" s="7"/>
      <c r="R168" s="8" t="str">
        <f>IFERROR(VLOOKUP(INDEX([5]Validation!$O$11:$R$14, MATCH($Q168,[5]Validation!$M$11:$M$14,0),MATCH($P168,[5]Validation!$O$9:$R$9,0)),[5]Validation!$F$10:$G$25,2,FALSE), "")</f>
        <v/>
      </c>
      <c r="S168" s="8"/>
      <c r="T168" s="8" t="str">
        <f>IFERROR(VLOOKUP(INDEX([5]Validation!$O$20:$R$23, MATCH($R168,[5]Validation!$M$20:$M$23,0),MATCH(J168,[5]Validation!$O$18:$R$18,0)),v.IPCC.risk,2,FALSE), "")</f>
        <v/>
      </c>
      <c r="U168" s="8" t="str">
        <f>IFERROR(VLOOKUP(INDEX([5]Validation!$O$20:$R$23, MATCH($R168,[5]Validation!$M$20:$M$23,0),MATCH(K168,[5]Validation!$O$18:$R$18,0)),v.IPCC.risk,2,FALSE), "")</f>
        <v/>
      </c>
      <c r="V168" s="8" t="str">
        <f>IFERROR(VLOOKUP(INDEX([5]Validation!$O$20:$R$23, MATCH($R168,[5]Validation!$M$20:$M$23,0),MATCH(L168,[5]Validation!$O$18:$R$18,0)),v.IPCC.risk,2,FALSE), "")</f>
        <v/>
      </c>
      <c r="W168" s="8" t="str">
        <f>IFERROR(VLOOKUP(INDEX([5]Validation!$O$20:$R$23, MATCH($R168,[5]Validation!$M$20:$M$23,0),MATCH(M168,[5]Validation!$O$18:$R$18,0)),v.IPCC.risk,2,FALSE), "")</f>
        <v/>
      </c>
      <c r="X168" s="8" t="str">
        <f>IFERROR(VLOOKUP(INDEX([5]Validation!$O$20:$R$23, MATCH($R168,[5]Validation!$M$20:$M$23,0),MATCH(N168,[5]Validation!$O$18:$R$18,0)),v.IPCC.risk,2,FALSE), "")</f>
        <v/>
      </c>
      <c r="Y168" s="8"/>
      <c r="Z168" s="8"/>
      <c r="AA168" s="8"/>
      <c r="AB168" s="8"/>
      <c r="AC168" s="4"/>
    </row>
    <row r="169" spans="1:29" x14ac:dyDescent="0.25">
      <c r="A169" s="94"/>
      <c r="B169" s="99"/>
      <c r="C169" s="96"/>
      <c r="D169" s="96"/>
      <c r="E169" s="96"/>
      <c r="F169" s="96"/>
      <c r="G169" s="95"/>
      <c r="H169" s="97"/>
      <c r="I169" s="97"/>
      <c r="J169" s="93"/>
      <c r="K169" s="93"/>
      <c r="L169" s="93"/>
      <c r="M169" s="93"/>
      <c r="N169" s="93"/>
      <c r="O169" s="93"/>
      <c r="P169" s="5"/>
      <c r="Q169" s="7"/>
      <c r="R169" s="8" t="str">
        <f>IFERROR(VLOOKUP(INDEX([5]Validation!$O$11:$R$14, MATCH($Q169,[5]Validation!$M$11:$M$14,0),MATCH($P169,[5]Validation!$O$9:$R$9,0)),[5]Validation!$F$10:$G$25,2,FALSE), "")</f>
        <v/>
      </c>
      <c r="S169" s="8"/>
      <c r="T169" s="8" t="str">
        <f>IFERROR(VLOOKUP(INDEX([5]Validation!$O$20:$R$23, MATCH($R169,[5]Validation!$M$20:$M$23,0),MATCH(J169,[5]Validation!$O$18:$R$18,0)),v.IPCC.risk,2,FALSE), "")</f>
        <v/>
      </c>
      <c r="U169" s="8" t="str">
        <f>IFERROR(VLOOKUP(INDEX([5]Validation!$O$20:$R$23, MATCH($R169,[5]Validation!$M$20:$M$23,0),MATCH(K169,[5]Validation!$O$18:$R$18,0)),v.IPCC.risk,2,FALSE), "")</f>
        <v/>
      </c>
      <c r="V169" s="8" t="str">
        <f>IFERROR(VLOOKUP(INDEX([5]Validation!$O$20:$R$23, MATCH($R169,[5]Validation!$M$20:$M$23,0),MATCH(L169,[5]Validation!$O$18:$R$18,0)),v.IPCC.risk,2,FALSE), "")</f>
        <v/>
      </c>
      <c r="W169" s="8" t="str">
        <f>IFERROR(VLOOKUP(INDEX([5]Validation!$O$20:$R$23, MATCH($R169,[5]Validation!$M$20:$M$23,0),MATCH(M169,[5]Validation!$O$18:$R$18,0)),v.IPCC.risk,2,FALSE), "")</f>
        <v/>
      </c>
      <c r="X169" s="8" t="str">
        <f>IFERROR(VLOOKUP(INDEX([5]Validation!$O$20:$R$23, MATCH($R169,[5]Validation!$M$20:$M$23,0),MATCH(N169,[5]Validation!$O$18:$R$18,0)),v.IPCC.risk,2,FALSE), "")</f>
        <v/>
      </c>
      <c r="Y169" s="8"/>
      <c r="Z169" s="8"/>
      <c r="AA169" s="8"/>
      <c r="AB169" s="8"/>
      <c r="AC169" s="4"/>
    </row>
    <row r="170" spans="1:29" x14ac:dyDescent="0.25">
      <c r="A170" s="94"/>
      <c r="B170" s="99"/>
      <c r="C170" s="96"/>
      <c r="D170" s="96"/>
      <c r="E170" s="96"/>
      <c r="F170" s="96"/>
      <c r="G170" s="95"/>
      <c r="H170" s="97"/>
      <c r="I170" s="97"/>
      <c r="J170" s="93"/>
      <c r="K170" s="93"/>
      <c r="L170" s="93"/>
      <c r="M170" s="93"/>
      <c r="N170" s="93"/>
      <c r="O170" s="93"/>
      <c r="P170" s="5"/>
      <c r="Q170" s="7"/>
      <c r="R170" s="8" t="str">
        <f>IFERROR(VLOOKUP(INDEX([5]Validation!$O$11:$R$14, MATCH($Q170,[5]Validation!$M$11:$M$14,0),MATCH($P170,[5]Validation!$O$9:$R$9,0)),[5]Validation!$F$10:$G$25,2,FALSE), "")</f>
        <v/>
      </c>
      <c r="S170" s="8"/>
      <c r="T170" s="8" t="str">
        <f>IFERROR(VLOOKUP(INDEX([5]Validation!$O$20:$R$23, MATCH($R170,[5]Validation!$M$20:$M$23,0),MATCH(J170,[5]Validation!$O$18:$R$18,0)),v.IPCC.risk,2,FALSE), "")</f>
        <v/>
      </c>
      <c r="U170" s="8" t="str">
        <f>IFERROR(VLOOKUP(INDEX([5]Validation!$O$20:$R$23, MATCH($R170,[5]Validation!$M$20:$M$23,0),MATCH(K170,[5]Validation!$O$18:$R$18,0)),v.IPCC.risk,2,FALSE), "")</f>
        <v/>
      </c>
      <c r="V170" s="8" t="str">
        <f>IFERROR(VLOOKUP(INDEX([5]Validation!$O$20:$R$23, MATCH($R170,[5]Validation!$M$20:$M$23,0),MATCH(L170,[5]Validation!$O$18:$R$18,0)),v.IPCC.risk,2,FALSE), "")</f>
        <v/>
      </c>
      <c r="W170" s="8" t="str">
        <f>IFERROR(VLOOKUP(INDEX([5]Validation!$O$20:$R$23, MATCH($R170,[5]Validation!$M$20:$M$23,0),MATCH(M170,[5]Validation!$O$18:$R$18,0)),v.IPCC.risk,2,FALSE), "")</f>
        <v/>
      </c>
      <c r="X170" s="8" t="str">
        <f>IFERROR(VLOOKUP(INDEX([5]Validation!$O$20:$R$23, MATCH($R170,[5]Validation!$M$20:$M$23,0),MATCH(N170,[5]Validation!$O$18:$R$18,0)),v.IPCC.risk,2,FALSE), "")</f>
        <v/>
      </c>
      <c r="Y170" s="8"/>
      <c r="Z170" s="8"/>
      <c r="AA170" s="8"/>
      <c r="AB170" s="8"/>
      <c r="AC170" s="4"/>
    </row>
    <row r="171" spans="1:29" x14ac:dyDescent="0.25">
      <c r="A171" s="94"/>
      <c r="B171" s="99"/>
      <c r="C171" s="96"/>
      <c r="D171" s="96"/>
      <c r="E171" s="96"/>
      <c r="F171" s="96"/>
      <c r="G171" s="95"/>
      <c r="H171" s="97"/>
      <c r="I171" s="97"/>
      <c r="J171" s="93"/>
      <c r="K171" s="93"/>
      <c r="L171" s="93"/>
      <c r="M171" s="93"/>
      <c r="N171" s="93"/>
      <c r="O171" s="93"/>
      <c r="P171" s="5"/>
      <c r="Q171" s="7"/>
      <c r="R171" s="8" t="str">
        <f>IFERROR(VLOOKUP(INDEX([5]Validation!$O$11:$R$14, MATCH($Q171,[5]Validation!$M$11:$M$14,0),MATCH($P171,[5]Validation!$O$9:$R$9,0)),[5]Validation!$F$10:$G$25,2,FALSE), "")</f>
        <v/>
      </c>
      <c r="S171" s="8"/>
      <c r="T171" s="8" t="str">
        <f>IFERROR(VLOOKUP(INDEX([5]Validation!$O$20:$R$23, MATCH($R171,[5]Validation!$M$20:$M$23,0),MATCH(J171,[5]Validation!$O$18:$R$18,0)),v.IPCC.risk,2,FALSE), "")</f>
        <v/>
      </c>
      <c r="U171" s="8" t="str">
        <f>IFERROR(VLOOKUP(INDEX([5]Validation!$O$20:$R$23, MATCH($R171,[5]Validation!$M$20:$M$23,0),MATCH(K171,[5]Validation!$O$18:$R$18,0)),v.IPCC.risk,2,FALSE), "")</f>
        <v/>
      </c>
      <c r="V171" s="8" t="str">
        <f>IFERROR(VLOOKUP(INDEX([5]Validation!$O$20:$R$23, MATCH($R171,[5]Validation!$M$20:$M$23,0),MATCH(L171,[5]Validation!$O$18:$R$18,0)),v.IPCC.risk,2,FALSE), "")</f>
        <v/>
      </c>
      <c r="W171" s="8" t="str">
        <f>IFERROR(VLOOKUP(INDEX([5]Validation!$O$20:$R$23, MATCH($R171,[5]Validation!$M$20:$M$23,0),MATCH(M171,[5]Validation!$O$18:$R$18,0)),v.IPCC.risk,2,FALSE), "")</f>
        <v/>
      </c>
      <c r="X171" s="8" t="str">
        <f>IFERROR(VLOOKUP(INDEX([5]Validation!$O$20:$R$23, MATCH($R171,[5]Validation!$M$20:$M$23,0),MATCH(N171,[5]Validation!$O$18:$R$18,0)),v.IPCC.risk,2,FALSE), "")</f>
        <v/>
      </c>
      <c r="Y171" s="8"/>
      <c r="Z171" s="8"/>
      <c r="AA171" s="8"/>
      <c r="AB171" s="8"/>
      <c r="AC171" s="4"/>
    </row>
    <row r="172" spans="1:29" x14ac:dyDescent="0.25">
      <c r="A172" s="94"/>
      <c r="B172" s="99"/>
      <c r="C172" s="96"/>
      <c r="D172" s="96"/>
      <c r="E172" s="96"/>
      <c r="F172" s="96"/>
      <c r="G172" s="95"/>
      <c r="H172" s="97"/>
      <c r="I172" s="97"/>
      <c r="J172" s="93"/>
      <c r="K172" s="93"/>
      <c r="L172" s="93"/>
      <c r="M172" s="93"/>
      <c r="N172" s="93"/>
      <c r="O172" s="93"/>
      <c r="P172" s="5"/>
      <c r="Q172" s="7"/>
      <c r="R172" s="8" t="str">
        <f>IFERROR(VLOOKUP(INDEX([5]Validation!$O$11:$R$14, MATCH($Q172,[5]Validation!$M$11:$M$14,0),MATCH($P172,[5]Validation!$O$9:$R$9,0)),[5]Validation!$F$10:$G$25,2,FALSE), "")</f>
        <v/>
      </c>
      <c r="S172" s="8"/>
      <c r="T172" s="8" t="str">
        <f>IFERROR(VLOOKUP(INDEX([5]Validation!$O$20:$R$23, MATCH($R172,[5]Validation!$M$20:$M$23,0),MATCH(J172,[5]Validation!$O$18:$R$18,0)),v.IPCC.risk,2,FALSE), "")</f>
        <v/>
      </c>
      <c r="U172" s="8" t="str">
        <f>IFERROR(VLOOKUP(INDEX([5]Validation!$O$20:$R$23, MATCH($R172,[5]Validation!$M$20:$M$23,0),MATCH(K172,[5]Validation!$O$18:$R$18,0)),v.IPCC.risk,2,FALSE), "")</f>
        <v/>
      </c>
      <c r="V172" s="8" t="str">
        <f>IFERROR(VLOOKUP(INDEX([5]Validation!$O$20:$R$23, MATCH($R172,[5]Validation!$M$20:$M$23,0),MATCH(L172,[5]Validation!$O$18:$R$18,0)),v.IPCC.risk,2,FALSE), "")</f>
        <v/>
      </c>
      <c r="W172" s="8" t="str">
        <f>IFERROR(VLOOKUP(INDEX([5]Validation!$O$20:$R$23, MATCH($R172,[5]Validation!$M$20:$M$23,0),MATCH(M172,[5]Validation!$O$18:$R$18,0)),v.IPCC.risk,2,FALSE), "")</f>
        <v/>
      </c>
      <c r="X172" s="8" t="str">
        <f>IFERROR(VLOOKUP(INDEX([5]Validation!$O$20:$R$23, MATCH($R172,[5]Validation!$M$20:$M$23,0),MATCH(N172,[5]Validation!$O$18:$R$18,0)),v.IPCC.risk,2,FALSE), "")</f>
        <v/>
      </c>
      <c r="Y172" s="8"/>
      <c r="Z172" s="8"/>
      <c r="AA172" s="8"/>
      <c r="AB172" s="8"/>
      <c r="AC172" s="4"/>
    </row>
    <row r="173" spans="1:29" x14ac:dyDescent="0.25">
      <c r="A173" s="94"/>
      <c r="B173" s="99"/>
      <c r="C173" s="96"/>
      <c r="D173" s="96"/>
      <c r="E173" s="96"/>
      <c r="F173" s="96"/>
      <c r="G173" s="95"/>
      <c r="H173" s="97"/>
      <c r="I173" s="97"/>
      <c r="J173" s="93"/>
      <c r="K173" s="93"/>
      <c r="L173" s="93"/>
      <c r="M173" s="93"/>
      <c r="N173" s="93"/>
      <c r="O173" s="93"/>
      <c r="P173" s="5"/>
      <c r="Q173" s="7"/>
      <c r="R173" s="8" t="str">
        <f>IFERROR(VLOOKUP(INDEX([5]Validation!$O$11:$R$14, MATCH($Q173,[5]Validation!$M$11:$M$14,0),MATCH($P173,[5]Validation!$O$9:$R$9,0)),[5]Validation!$F$10:$G$25,2,FALSE), "")</f>
        <v/>
      </c>
      <c r="S173" s="8"/>
      <c r="T173" s="8" t="str">
        <f>IFERROR(VLOOKUP(INDEX([5]Validation!$O$20:$R$23, MATCH($R173,[5]Validation!$M$20:$M$23,0),MATCH(J173,[5]Validation!$O$18:$R$18,0)),v.IPCC.risk,2,FALSE), "")</f>
        <v/>
      </c>
      <c r="U173" s="8" t="str">
        <f>IFERROR(VLOOKUP(INDEX([5]Validation!$O$20:$R$23, MATCH($R173,[5]Validation!$M$20:$M$23,0),MATCH(K173,[5]Validation!$O$18:$R$18,0)),v.IPCC.risk,2,FALSE), "")</f>
        <v/>
      </c>
      <c r="V173" s="8" t="str">
        <f>IFERROR(VLOOKUP(INDEX([5]Validation!$O$20:$R$23, MATCH($R173,[5]Validation!$M$20:$M$23,0),MATCH(L173,[5]Validation!$O$18:$R$18,0)),v.IPCC.risk,2,FALSE), "")</f>
        <v/>
      </c>
      <c r="W173" s="8" t="str">
        <f>IFERROR(VLOOKUP(INDEX([5]Validation!$O$20:$R$23, MATCH($R173,[5]Validation!$M$20:$M$23,0),MATCH(M173,[5]Validation!$O$18:$R$18,0)),v.IPCC.risk,2,FALSE), "")</f>
        <v/>
      </c>
      <c r="X173" s="8" t="str">
        <f>IFERROR(VLOOKUP(INDEX([5]Validation!$O$20:$R$23, MATCH($R173,[5]Validation!$M$20:$M$23,0),MATCH(N173,[5]Validation!$O$18:$R$18,0)),v.IPCC.risk,2,FALSE), "")</f>
        <v/>
      </c>
      <c r="Y173" s="8"/>
      <c r="Z173" s="8"/>
      <c r="AA173" s="8"/>
      <c r="AB173" s="8"/>
      <c r="AC173" s="4"/>
    </row>
    <row r="174" spans="1:29" x14ac:dyDescent="0.25">
      <c r="A174" s="94"/>
      <c r="B174" s="99"/>
      <c r="C174" s="96"/>
      <c r="D174" s="96"/>
      <c r="E174" s="96"/>
      <c r="F174" s="96"/>
      <c r="G174" s="95"/>
      <c r="H174" s="97"/>
      <c r="I174" s="97"/>
      <c r="J174" s="93"/>
      <c r="K174" s="93"/>
      <c r="L174" s="93"/>
      <c r="M174" s="93"/>
      <c r="N174" s="93"/>
      <c r="O174" s="93"/>
      <c r="P174" s="5"/>
      <c r="Q174" s="7"/>
      <c r="R174" s="8" t="str">
        <f>IFERROR(VLOOKUP(INDEX([5]Validation!$O$11:$R$14, MATCH($Q174,[5]Validation!$M$11:$M$14,0),MATCH($P174,[5]Validation!$O$9:$R$9,0)),[5]Validation!$F$10:$G$25,2,FALSE), "")</f>
        <v/>
      </c>
      <c r="S174" s="8"/>
      <c r="T174" s="8" t="str">
        <f>IFERROR(VLOOKUP(INDEX([5]Validation!$O$20:$R$23, MATCH($R174,[5]Validation!$M$20:$M$23,0),MATCH(J174,[5]Validation!$O$18:$R$18,0)),v.IPCC.risk,2,FALSE), "")</f>
        <v/>
      </c>
      <c r="U174" s="8" t="str">
        <f>IFERROR(VLOOKUP(INDEX([5]Validation!$O$20:$R$23, MATCH($R174,[5]Validation!$M$20:$M$23,0),MATCH(K174,[5]Validation!$O$18:$R$18,0)),v.IPCC.risk,2,FALSE), "")</f>
        <v/>
      </c>
      <c r="V174" s="8" t="str">
        <f>IFERROR(VLOOKUP(INDEX([5]Validation!$O$20:$R$23, MATCH($R174,[5]Validation!$M$20:$M$23,0),MATCH(L174,[5]Validation!$O$18:$R$18,0)),v.IPCC.risk,2,FALSE), "")</f>
        <v/>
      </c>
      <c r="W174" s="8" t="str">
        <f>IFERROR(VLOOKUP(INDEX([5]Validation!$O$20:$R$23, MATCH($R174,[5]Validation!$M$20:$M$23,0),MATCH(M174,[5]Validation!$O$18:$R$18,0)),v.IPCC.risk,2,FALSE), "")</f>
        <v/>
      </c>
      <c r="X174" s="8" t="str">
        <f>IFERROR(VLOOKUP(INDEX([5]Validation!$O$20:$R$23, MATCH($R174,[5]Validation!$M$20:$M$23,0),MATCH(N174,[5]Validation!$O$18:$R$18,0)),v.IPCC.risk,2,FALSE), "")</f>
        <v/>
      </c>
      <c r="Y174" s="8"/>
      <c r="Z174" s="8"/>
      <c r="AA174" s="8"/>
      <c r="AB174" s="8"/>
      <c r="AC174" s="4"/>
    </row>
    <row r="175" spans="1:29" x14ac:dyDescent="0.25">
      <c r="A175" s="94"/>
      <c r="B175" s="99"/>
      <c r="C175" s="96"/>
      <c r="D175" s="96"/>
      <c r="E175" s="96"/>
      <c r="F175" s="96"/>
      <c r="G175" s="95"/>
      <c r="H175" s="97"/>
      <c r="I175" s="97"/>
      <c r="J175" s="93"/>
      <c r="K175" s="93"/>
      <c r="L175" s="93"/>
      <c r="M175" s="93"/>
      <c r="N175" s="93"/>
      <c r="O175" s="93"/>
      <c r="P175" s="5"/>
      <c r="Q175" s="7"/>
      <c r="R175" s="8" t="str">
        <f>IFERROR(VLOOKUP(INDEX([5]Validation!$O$11:$R$14, MATCH($Q175,[5]Validation!$M$11:$M$14,0),MATCH($P175,[5]Validation!$O$9:$R$9,0)),[5]Validation!$F$10:$G$25,2,FALSE), "")</f>
        <v/>
      </c>
      <c r="S175" s="8"/>
      <c r="T175" s="8" t="str">
        <f>IFERROR(VLOOKUP(INDEX([5]Validation!$O$20:$R$23, MATCH($R175,[5]Validation!$M$20:$M$23,0),MATCH(J175,[5]Validation!$O$18:$R$18,0)),v.IPCC.risk,2,FALSE), "")</f>
        <v/>
      </c>
      <c r="U175" s="8" t="str">
        <f>IFERROR(VLOOKUP(INDEX([5]Validation!$O$20:$R$23, MATCH($R175,[5]Validation!$M$20:$M$23,0),MATCH(K175,[5]Validation!$O$18:$R$18,0)),v.IPCC.risk,2,FALSE), "")</f>
        <v/>
      </c>
      <c r="V175" s="8" t="str">
        <f>IFERROR(VLOOKUP(INDEX([5]Validation!$O$20:$R$23, MATCH($R175,[5]Validation!$M$20:$M$23,0),MATCH(L175,[5]Validation!$O$18:$R$18,0)),v.IPCC.risk,2,FALSE), "")</f>
        <v/>
      </c>
      <c r="W175" s="8" t="str">
        <f>IFERROR(VLOOKUP(INDEX([5]Validation!$O$20:$R$23, MATCH($R175,[5]Validation!$M$20:$M$23,0),MATCH(M175,[5]Validation!$O$18:$R$18,0)),v.IPCC.risk,2,FALSE), "")</f>
        <v/>
      </c>
      <c r="X175" s="8" t="str">
        <f>IFERROR(VLOOKUP(INDEX([5]Validation!$O$20:$R$23, MATCH($R175,[5]Validation!$M$20:$M$23,0),MATCH(N175,[5]Validation!$O$18:$R$18,0)),v.IPCC.risk,2,FALSE), "")</f>
        <v/>
      </c>
      <c r="Y175" s="8"/>
      <c r="Z175" s="8"/>
      <c r="AA175" s="8"/>
      <c r="AB175" s="8"/>
      <c r="AC175" s="4"/>
    </row>
    <row r="176" spans="1:29" x14ac:dyDescent="0.25">
      <c r="A176" s="94"/>
      <c r="B176" s="99"/>
      <c r="C176" s="96"/>
      <c r="D176" s="96"/>
      <c r="E176" s="96"/>
      <c r="F176" s="96"/>
      <c r="G176" s="95"/>
      <c r="H176" s="97"/>
      <c r="I176" s="97"/>
      <c r="J176" s="93"/>
      <c r="K176" s="93"/>
      <c r="L176" s="93"/>
      <c r="M176" s="93"/>
      <c r="N176" s="93"/>
      <c r="O176" s="93"/>
      <c r="P176" s="5"/>
      <c r="Q176" s="7"/>
      <c r="R176" s="8" t="str">
        <f>IFERROR(VLOOKUP(INDEX([5]Validation!$O$11:$R$14, MATCH($Q176,[5]Validation!$M$11:$M$14,0),MATCH($P176,[5]Validation!$O$9:$R$9,0)),[5]Validation!$F$10:$G$25,2,FALSE), "")</f>
        <v/>
      </c>
      <c r="S176" s="8"/>
      <c r="T176" s="8" t="str">
        <f>IFERROR(VLOOKUP(INDEX([5]Validation!$O$20:$R$23, MATCH($R176,[5]Validation!$M$20:$M$23,0),MATCH(J176,[5]Validation!$O$18:$R$18,0)),v.IPCC.risk,2,FALSE), "")</f>
        <v/>
      </c>
      <c r="U176" s="8" t="str">
        <f>IFERROR(VLOOKUP(INDEX([5]Validation!$O$20:$R$23, MATCH($R176,[5]Validation!$M$20:$M$23,0),MATCH(K176,[5]Validation!$O$18:$R$18,0)),v.IPCC.risk,2,FALSE), "")</f>
        <v/>
      </c>
      <c r="V176" s="8" t="str">
        <f>IFERROR(VLOOKUP(INDEX([5]Validation!$O$20:$R$23, MATCH($R176,[5]Validation!$M$20:$M$23,0),MATCH(L176,[5]Validation!$O$18:$R$18,0)),v.IPCC.risk,2,FALSE), "")</f>
        <v/>
      </c>
      <c r="W176" s="8" t="str">
        <f>IFERROR(VLOOKUP(INDEX([5]Validation!$O$20:$R$23, MATCH($R176,[5]Validation!$M$20:$M$23,0),MATCH(M176,[5]Validation!$O$18:$R$18,0)),v.IPCC.risk,2,FALSE), "")</f>
        <v/>
      </c>
      <c r="X176" s="8" t="str">
        <f>IFERROR(VLOOKUP(INDEX([5]Validation!$O$20:$R$23, MATCH($R176,[5]Validation!$M$20:$M$23,0),MATCH(N176,[5]Validation!$O$18:$R$18,0)),v.IPCC.risk,2,FALSE), "")</f>
        <v/>
      </c>
      <c r="Y176" s="8"/>
      <c r="Z176" s="8"/>
      <c r="AA176" s="8"/>
      <c r="AB176" s="8"/>
      <c r="AC176" s="4"/>
    </row>
    <row r="177" spans="1:29" x14ac:dyDescent="0.25">
      <c r="A177" s="94"/>
      <c r="B177" s="99"/>
      <c r="C177" s="96"/>
      <c r="D177" s="96"/>
      <c r="E177" s="96"/>
      <c r="F177" s="96"/>
      <c r="G177" s="95"/>
      <c r="H177" s="97"/>
      <c r="I177" s="97"/>
      <c r="J177" s="93"/>
      <c r="K177" s="93"/>
      <c r="L177" s="93"/>
      <c r="M177" s="93"/>
      <c r="N177" s="93"/>
      <c r="O177" s="93"/>
      <c r="P177" s="5"/>
      <c r="Q177" s="7"/>
      <c r="R177" s="8" t="str">
        <f>IFERROR(VLOOKUP(INDEX([5]Validation!$O$11:$R$14, MATCH($Q177,[5]Validation!$M$11:$M$14,0),MATCH($P177,[5]Validation!$O$9:$R$9,0)),[5]Validation!$F$10:$G$25,2,FALSE), "")</f>
        <v/>
      </c>
      <c r="S177" s="8"/>
      <c r="T177" s="8" t="str">
        <f>IFERROR(VLOOKUP(INDEX([5]Validation!$O$20:$R$23, MATCH($R177,[5]Validation!$M$20:$M$23,0),MATCH(J177,[5]Validation!$O$18:$R$18,0)),v.IPCC.risk,2,FALSE), "")</f>
        <v/>
      </c>
      <c r="U177" s="8" t="str">
        <f>IFERROR(VLOOKUP(INDEX([5]Validation!$O$20:$R$23, MATCH($R177,[5]Validation!$M$20:$M$23,0),MATCH(K177,[5]Validation!$O$18:$R$18,0)),v.IPCC.risk,2,FALSE), "")</f>
        <v/>
      </c>
      <c r="V177" s="8" t="str">
        <f>IFERROR(VLOOKUP(INDEX([5]Validation!$O$20:$R$23, MATCH($R177,[5]Validation!$M$20:$M$23,0),MATCH(L177,[5]Validation!$O$18:$R$18,0)),v.IPCC.risk,2,FALSE), "")</f>
        <v/>
      </c>
      <c r="W177" s="8" t="str">
        <f>IFERROR(VLOOKUP(INDEX([5]Validation!$O$20:$R$23, MATCH($R177,[5]Validation!$M$20:$M$23,0),MATCH(M177,[5]Validation!$O$18:$R$18,0)),v.IPCC.risk,2,FALSE), "")</f>
        <v/>
      </c>
      <c r="X177" s="8" t="str">
        <f>IFERROR(VLOOKUP(INDEX([5]Validation!$O$20:$R$23, MATCH($R177,[5]Validation!$M$20:$M$23,0),MATCH(N177,[5]Validation!$O$18:$R$18,0)),v.IPCC.risk,2,FALSE), "")</f>
        <v/>
      </c>
      <c r="Y177" s="8"/>
      <c r="Z177" s="8"/>
      <c r="AA177" s="8"/>
      <c r="AB177" s="8"/>
      <c r="AC177" s="4"/>
    </row>
    <row r="178" spans="1:29" x14ac:dyDescent="0.25">
      <c r="A178" s="94"/>
      <c r="B178" s="99"/>
      <c r="C178" s="96"/>
      <c r="D178" s="96"/>
      <c r="E178" s="96"/>
      <c r="F178" s="96"/>
      <c r="G178" s="95"/>
      <c r="H178" s="97"/>
      <c r="I178" s="97"/>
      <c r="J178" s="93"/>
      <c r="K178" s="93"/>
      <c r="L178" s="93"/>
      <c r="M178" s="93"/>
      <c r="N178" s="93"/>
      <c r="O178" s="93"/>
      <c r="P178" s="5"/>
      <c r="Q178" s="7"/>
      <c r="R178" s="8" t="str">
        <f>IFERROR(VLOOKUP(INDEX([5]Validation!$O$11:$R$14, MATCH($Q178,[5]Validation!$M$11:$M$14,0),MATCH($P178,[5]Validation!$O$9:$R$9,0)),[5]Validation!$F$10:$G$25,2,FALSE), "")</f>
        <v/>
      </c>
      <c r="S178" s="8"/>
      <c r="T178" s="8" t="str">
        <f>IFERROR(VLOOKUP(INDEX([5]Validation!$O$20:$R$23, MATCH($R178,[5]Validation!$M$20:$M$23,0),MATCH(J178,[5]Validation!$O$18:$R$18,0)),v.IPCC.risk,2,FALSE), "")</f>
        <v/>
      </c>
      <c r="U178" s="8" t="str">
        <f>IFERROR(VLOOKUP(INDEX([5]Validation!$O$20:$R$23, MATCH($R178,[5]Validation!$M$20:$M$23,0),MATCH(K178,[5]Validation!$O$18:$R$18,0)),v.IPCC.risk,2,FALSE), "")</f>
        <v/>
      </c>
      <c r="V178" s="8" t="str">
        <f>IFERROR(VLOOKUP(INDEX([5]Validation!$O$20:$R$23, MATCH($R178,[5]Validation!$M$20:$M$23,0),MATCH(L178,[5]Validation!$O$18:$R$18,0)),v.IPCC.risk,2,FALSE), "")</f>
        <v/>
      </c>
      <c r="W178" s="8" t="str">
        <f>IFERROR(VLOOKUP(INDEX([5]Validation!$O$20:$R$23, MATCH($R178,[5]Validation!$M$20:$M$23,0),MATCH(M178,[5]Validation!$O$18:$R$18,0)),v.IPCC.risk,2,FALSE), "")</f>
        <v/>
      </c>
      <c r="X178" s="8" t="str">
        <f>IFERROR(VLOOKUP(INDEX([5]Validation!$O$20:$R$23, MATCH($R178,[5]Validation!$M$20:$M$23,0),MATCH(N178,[5]Validation!$O$18:$R$18,0)),v.IPCC.risk,2,FALSE), "")</f>
        <v/>
      </c>
      <c r="Y178" s="8"/>
      <c r="Z178" s="8"/>
      <c r="AA178" s="8"/>
      <c r="AB178" s="8"/>
      <c r="AC178" s="4"/>
    </row>
    <row r="179" spans="1:29" x14ac:dyDescent="0.25">
      <c r="A179" s="94"/>
      <c r="B179" s="99"/>
      <c r="C179" s="96"/>
      <c r="D179" s="96"/>
      <c r="E179" s="96"/>
      <c r="F179" s="96"/>
      <c r="G179" s="95"/>
      <c r="H179" s="97"/>
      <c r="I179" s="97"/>
      <c r="J179" s="93"/>
      <c r="K179" s="93"/>
      <c r="L179" s="93"/>
      <c r="M179" s="93"/>
      <c r="N179" s="93"/>
      <c r="O179" s="93"/>
      <c r="P179" s="5"/>
      <c r="Q179" s="7"/>
      <c r="R179" s="8" t="str">
        <f>IFERROR(VLOOKUP(INDEX([5]Validation!$O$11:$R$14, MATCH($Q179,[5]Validation!$M$11:$M$14,0),MATCH($P179,[5]Validation!$O$9:$R$9,0)),[5]Validation!$F$10:$G$25,2,FALSE), "")</f>
        <v/>
      </c>
      <c r="S179" s="8"/>
      <c r="T179" s="8" t="str">
        <f>IFERROR(VLOOKUP(INDEX([5]Validation!$O$20:$R$23, MATCH($R179,[5]Validation!$M$20:$M$23,0),MATCH(J179,[5]Validation!$O$18:$R$18,0)),v.IPCC.risk,2,FALSE), "")</f>
        <v/>
      </c>
      <c r="U179" s="8" t="str">
        <f>IFERROR(VLOOKUP(INDEX([5]Validation!$O$20:$R$23, MATCH($R179,[5]Validation!$M$20:$M$23,0),MATCH(K179,[5]Validation!$O$18:$R$18,0)),v.IPCC.risk,2,FALSE), "")</f>
        <v/>
      </c>
      <c r="V179" s="8" t="str">
        <f>IFERROR(VLOOKUP(INDEX([5]Validation!$O$20:$R$23, MATCH($R179,[5]Validation!$M$20:$M$23,0),MATCH(L179,[5]Validation!$O$18:$R$18,0)),v.IPCC.risk,2,FALSE), "")</f>
        <v/>
      </c>
      <c r="W179" s="8" t="str">
        <f>IFERROR(VLOOKUP(INDEX([5]Validation!$O$20:$R$23, MATCH($R179,[5]Validation!$M$20:$M$23,0),MATCH(M179,[5]Validation!$O$18:$R$18,0)),v.IPCC.risk,2,FALSE), "")</f>
        <v/>
      </c>
      <c r="X179" s="8" t="str">
        <f>IFERROR(VLOOKUP(INDEX([5]Validation!$O$20:$R$23, MATCH($R179,[5]Validation!$M$20:$M$23,0),MATCH(N179,[5]Validation!$O$18:$R$18,0)),v.IPCC.risk,2,FALSE), "")</f>
        <v/>
      </c>
      <c r="Y179" s="8"/>
      <c r="Z179" s="8"/>
      <c r="AA179" s="8"/>
      <c r="AB179" s="8"/>
      <c r="AC179" s="4"/>
    </row>
    <row r="180" spans="1:29" x14ac:dyDescent="0.25">
      <c r="A180" s="94"/>
      <c r="B180" s="99"/>
      <c r="C180" s="96"/>
      <c r="D180" s="96"/>
      <c r="E180" s="96"/>
      <c r="F180" s="96"/>
      <c r="G180" s="95"/>
      <c r="H180" s="97"/>
      <c r="I180" s="97"/>
      <c r="J180" s="93"/>
      <c r="K180" s="93"/>
      <c r="L180" s="93"/>
      <c r="M180" s="93"/>
      <c r="N180" s="93"/>
      <c r="O180" s="93"/>
      <c r="P180" s="5"/>
      <c r="Q180" s="7"/>
      <c r="R180" s="8" t="str">
        <f>IFERROR(VLOOKUP(INDEX([5]Validation!$O$11:$R$14, MATCH($Q180,[5]Validation!$M$11:$M$14,0),MATCH($P180,[5]Validation!$O$9:$R$9,0)),[5]Validation!$F$10:$G$25,2,FALSE), "")</f>
        <v/>
      </c>
      <c r="S180" s="8"/>
      <c r="T180" s="8" t="str">
        <f>IFERROR(VLOOKUP(INDEX([5]Validation!$O$20:$R$23, MATCH($R180,[5]Validation!$M$20:$M$23,0),MATCH(J180,[5]Validation!$O$18:$R$18,0)),v.IPCC.risk,2,FALSE), "")</f>
        <v/>
      </c>
      <c r="U180" s="8" t="str">
        <f>IFERROR(VLOOKUP(INDEX([5]Validation!$O$20:$R$23, MATCH($R180,[5]Validation!$M$20:$M$23,0),MATCH(K180,[5]Validation!$O$18:$R$18,0)),v.IPCC.risk,2,FALSE), "")</f>
        <v/>
      </c>
      <c r="V180" s="8" t="str">
        <f>IFERROR(VLOOKUP(INDEX([5]Validation!$O$20:$R$23, MATCH($R180,[5]Validation!$M$20:$M$23,0),MATCH(L180,[5]Validation!$O$18:$R$18,0)),v.IPCC.risk,2,FALSE), "")</f>
        <v/>
      </c>
      <c r="W180" s="8" t="str">
        <f>IFERROR(VLOOKUP(INDEX([5]Validation!$O$20:$R$23, MATCH($R180,[5]Validation!$M$20:$M$23,0),MATCH(M180,[5]Validation!$O$18:$R$18,0)),v.IPCC.risk,2,FALSE), "")</f>
        <v/>
      </c>
      <c r="X180" s="8" t="str">
        <f>IFERROR(VLOOKUP(INDEX([5]Validation!$O$20:$R$23, MATCH($R180,[5]Validation!$M$20:$M$23,0),MATCH(N180,[5]Validation!$O$18:$R$18,0)),v.IPCC.risk,2,FALSE), "")</f>
        <v/>
      </c>
      <c r="Y180" s="8"/>
      <c r="Z180" s="8"/>
      <c r="AA180" s="8"/>
      <c r="AB180" s="8"/>
      <c r="AC180" s="4"/>
    </row>
    <row r="181" spans="1:29" x14ac:dyDescent="0.25">
      <c r="A181" s="94"/>
      <c r="B181" s="99"/>
      <c r="C181" s="96"/>
      <c r="D181" s="96"/>
      <c r="E181" s="96"/>
      <c r="F181" s="96"/>
      <c r="G181" s="95"/>
      <c r="H181" s="97"/>
      <c r="I181" s="97"/>
      <c r="J181" s="93"/>
      <c r="K181" s="93"/>
      <c r="L181" s="93"/>
      <c r="M181" s="93"/>
      <c r="N181" s="93"/>
      <c r="O181" s="93"/>
      <c r="P181" s="5"/>
      <c r="Q181" s="7"/>
      <c r="R181" s="8" t="str">
        <f>IFERROR(VLOOKUP(INDEX([5]Validation!$O$11:$R$14, MATCH($Q181,[5]Validation!$M$11:$M$14,0),MATCH($P181,[5]Validation!$O$9:$R$9,0)),[5]Validation!$F$10:$G$25,2,FALSE), "")</f>
        <v/>
      </c>
      <c r="S181" s="8"/>
      <c r="T181" s="8" t="str">
        <f>IFERROR(VLOOKUP(INDEX([5]Validation!$O$20:$R$23, MATCH($R181,[5]Validation!$M$20:$M$23,0),MATCH(J181,[5]Validation!$O$18:$R$18,0)),v.IPCC.risk,2,FALSE), "")</f>
        <v/>
      </c>
      <c r="U181" s="8" t="str">
        <f>IFERROR(VLOOKUP(INDEX([5]Validation!$O$20:$R$23, MATCH($R181,[5]Validation!$M$20:$M$23,0),MATCH(K181,[5]Validation!$O$18:$R$18,0)),v.IPCC.risk,2,FALSE), "")</f>
        <v/>
      </c>
      <c r="V181" s="8" t="str">
        <f>IFERROR(VLOOKUP(INDEX([5]Validation!$O$20:$R$23, MATCH($R181,[5]Validation!$M$20:$M$23,0),MATCH(L181,[5]Validation!$O$18:$R$18,0)),v.IPCC.risk,2,FALSE), "")</f>
        <v/>
      </c>
      <c r="W181" s="8" t="str">
        <f>IFERROR(VLOOKUP(INDEX([5]Validation!$O$20:$R$23, MATCH($R181,[5]Validation!$M$20:$M$23,0),MATCH(M181,[5]Validation!$O$18:$R$18,0)),v.IPCC.risk,2,FALSE), "")</f>
        <v/>
      </c>
      <c r="X181" s="8" t="str">
        <f>IFERROR(VLOOKUP(INDEX([5]Validation!$O$20:$R$23, MATCH($R181,[5]Validation!$M$20:$M$23,0),MATCH(N181,[5]Validation!$O$18:$R$18,0)),v.IPCC.risk,2,FALSE), "")</f>
        <v/>
      </c>
      <c r="Y181" s="8"/>
      <c r="Z181" s="8"/>
      <c r="AA181" s="8"/>
      <c r="AB181" s="8"/>
      <c r="AC181" s="4"/>
    </row>
    <row r="182" spans="1:29" x14ac:dyDescent="0.25">
      <c r="A182" s="94"/>
      <c r="B182" s="99"/>
      <c r="C182" s="96"/>
      <c r="D182" s="96"/>
      <c r="E182" s="96"/>
      <c r="F182" s="96"/>
      <c r="G182" s="95"/>
      <c r="H182" s="97"/>
      <c r="I182" s="97"/>
      <c r="J182" s="93"/>
      <c r="K182" s="93"/>
      <c r="L182" s="93"/>
      <c r="M182" s="93"/>
      <c r="N182" s="93"/>
      <c r="O182" s="93"/>
      <c r="P182" s="5"/>
      <c r="Q182" s="7"/>
      <c r="R182" s="8" t="str">
        <f>IFERROR(VLOOKUP(INDEX([5]Validation!$O$11:$R$14, MATCH($Q182,[5]Validation!$M$11:$M$14,0),MATCH($P182,[5]Validation!$O$9:$R$9,0)),[5]Validation!$F$10:$G$25,2,FALSE), "")</f>
        <v/>
      </c>
      <c r="S182" s="8"/>
      <c r="T182" s="8" t="str">
        <f>IFERROR(VLOOKUP(INDEX([5]Validation!$O$20:$R$23, MATCH($R182,[5]Validation!$M$20:$M$23,0),MATCH(J182,[5]Validation!$O$18:$R$18,0)),v.IPCC.risk,2,FALSE), "")</f>
        <v/>
      </c>
      <c r="U182" s="8" t="str">
        <f>IFERROR(VLOOKUP(INDEX([5]Validation!$O$20:$R$23, MATCH($R182,[5]Validation!$M$20:$M$23,0),MATCH(K182,[5]Validation!$O$18:$R$18,0)),v.IPCC.risk,2,FALSE), "")</f>
        <v/>
      </c>
      <c r="V182" s="8" t="str">
        <f>IFERROR(VLOOKUP(INDEX([5]Validation!$O$20:$R$23, MATCH($R182,[5]Validation!$M$20:$M$23,0),MATCH(L182,[5]Validation!$O$18:$R$18,0)),v.IPCC.risk,2,FALSE), "")</f>
        <v/>
      </c>
      <c r="W182" s="8" t="str">
        <f>IFERROR(VLOOKUP(INDEX([5]Validation!$O$20:$R$23, MATCH($R182,[5]Validation!$M$20:$M$23,0),MATCH(M182,[5]Validation!$O$18:$R$18,0)),v.IPCC.risk,2,FALSE), "")</f>
        <v/>
      </c>
      <c r="X182" s="8" t="str">
        <f>IFERROR(VLOOKUP(INDEX([5]Validation!$O$20:$R$23, MATCH($R182,[5]Validation!$M$20:$M$23,0),MATCH(N182,[5]Validation!$O$18:$R$18,0)),v.IPCC.risk,2,FALSE), "")</f>
        <v/>
      </c>
      <c r="Y182" s="8"/>
      <c r="Z182" s="8"/>
      <c r="AA182" s="8"/>
      <c r="AB182" s="8"/>
      <c r="AC182" s="4"/>
    </row>
    <row r="183" spans="1:29" x14ac:dyDescent="0.25">
      <c r="A183" s="94"/>
      <c r="B183" s="99"/>
      <c r="C183" s="96"/>
      <c r="D183" s="96"/>
      <c r="E183" s="96"/>
      <c r="F183" s="96"/>
      <c r="G183" s="95"/>
      <c r="H183" s="97"/>
      <c r="I183" s="97"/>
      <c r="J183" s="93"/>
      <c r="K183" s="93"/>
      <c r="L183" s="93"/>
      <c r="M183" s="93"/>
      <c r="N183" s="93"/>
      <c r="O183" s="93"/>
      <c r="P183" s="5"/>
      <c r="Q183" s="7"/>
      <c r="R183" s="8" t="str">
        <f>IFERROR(VLOOKUP(INDEX([5]Validation!$O$11:$R$14, MATCH($Q183,[5]Validation!$M$11:$M$14,0),MATCH($P183,[5]Validation!$O$9:$R$9,0)),[5]Validation!$F$10:$G$25,2,FALSE), "")</f>
        <v/>
      </c>
      <c r="S183" s="8"/>
      <c r="T183" s="8" t="str">
        <f>IFERROR(VLOOKUP(INDEX([5]Validation!$O$20:$R$23, MATCH($R183,[5]Validation!$M$20:$M$23,0),MATCH(J183,[5]Validation!$O$18:$R$18,0)),v.IPCC.risk,2,FALSE), "")</f>
        <v/>
      </c>
      <c r="U183" s="8" t="str">
        <f>IFERROR(VLOOKUP(INDEX([5]Validation!$O$20:$R$23, MATCH($R183,[5]Validation!$M$20:$M$23,0),MATCH(K183,[5]Validation!$O$18:$R$18,0)),v.IPCC.risk,2,FALSE), "")</f>
        <v/>
      </c>
      <c r="V183" s="8" t="str">
        <f>IFERROR(VLOOKUP(INDEX([5]Validation!$O$20:$R$23, MATCH($R183,[5]Validation!$M$20:$M$23,0),MATCH(L183,[5]Validation!$O$18:$R$18,0)),v.IPCC.risk,2,FALSE), "")</f>
        <v/>
      </c>
      <c r="W183" s="8" t="str">
        <f>IFERROR(VLOOKUP(INDEX([5]Validation!$O$20:$R$23, MATCH($R183,[5]Validation!$M$20:$M$23,0),MATCH(M183,[5]Validation!$O$18:$R$18,0)),v.IPCC.risk,2,FALSE), "")</f>
        <v/>
      </c>
      <c r="X183" s="8" t="str">
        <f>IFERROR(VLOOKUP(INDEX([5]Validation!$O$20:$R$23, MATCH($R183,[5]Validation!$M$20:$M$23,0),MATCH(N183,[5]Validation!$O$18:$R$18,0)),v.IPCC.risk,2,FALSE), "")</f>
        <v/>
      </c>
      <c r="Y183" s="8"/>
      <c r="Z183" s="8"/>
      <c r="AA183" s="8"/>
      <c r="AB183" s="8"/>
      <c r="AC183" s="4"/>
    </row>
    <row r="184" spans="1:29" x14ac:dyDescent="0.25">
      <c r="A184" s="94"/>
      <c r="B184" s="99"/>
      <c r="C184" s="96"/>
      <c r="D184" s="96"/>
      <c r="E184" s="96"/>
      <c r="F184" s="96"/>
      <c r="G184" s="95"/>
      <c r="H184" s="97"/>
      <c r="I184" s="97"/>
      <c r="J184" s="93"/>
      <c r="K184" s="93"/>
      <c r="L184" s="93"/>
      <c r="M184" s="93"/>
      <c r="N184" s="93"/>
      <c r="O184" s="93"/>
      <c r="P184" s="5"/>
      <c r="Q184" s="7"/>
      <c r="R184" s="8" t="str">
        <f>IFERROR(VLOOKUP(INDEX([5]Validation!$O$11:$R$14, MATCH($Q184,[5]Validation!$M$11:$M$14,0),MATCH($P184,[5]Validation!$O$9:$R$9,0)),[5]Validation!$F$10:$G$25,2,FALSE), "")</f>
        <v/>
      </c>
      <c r="S184" s="8"/>
      <c r="T184" s="8" t="str">
        <f>IFERROR(VLOOKUP(INDEX([5]Validation!$O$20:$R$23, MATCH($R184,[5]Validation!$M$20:$M$23,0),MATCH(J184,[5]Validation!$O$18:$R$18,0)),v.IPCC.risk,2,FALSE), "")</f>
        <v/>
      </c>
      <c r="U184" s="8" t="str">
        <f>IFERROR(VLOOKUP(INDEX([5]Validation!$O$20:$R$23, MATCH($R184,[5]Validation!$M$20:$M$23,0),MATCH(K184,[5]Validation!$O$18:$R$18,0)),v.IPCC.risk,2,FALSE), "")</f>
        <v/>
      </c>
      <c r="V184" s="8" t="str">
        <f>IFERROR(VLOOKUP(INDEX([5]Validation!$O$20:$R$23, MATCH($R184,[5]Validation!$M$20:$M$23,0),MATCH(L184,[5]Validation!$O$18:$R$18,0)),v.IPCC.risk,2,FALSE), "")</f>
        <v/>
      </c>
      <c r="W184" s="8" t="str">
        <f>IFERROR(VLOOKUP(INDEX([5]Validation!$O$20:$R$23, MATCH($R184,[5]Validation!$M$20:$M$23,0),MATCH(M184,[5]Validation!$O$18:$R$18,0)),v.IPCC.risk,2,FALSE), "")</f>
        <v/>
      </c>
      <c r="X184" s="8" t="str">
        <f>IFERROR(VLOOKUP(INDEX([5]Validation!$O$20:$R$23, MATCH($R184,[5]Validation!$M$20:$M$23,0),MATCH(N184,[5]Validation!$O$18:$R$18,0)),v.IPCC.risk,2,FALSE), "")</f>
        <v/>
      </c>
      <c r="Y184" s="8"/>
      <c r="Z184" s="8"/>
      <c r="AA184" s="8"/>
      <c r="AB184" s="8"/>
      <c r="AC184" s="4"/>
    </row>
    <row r="185" spans="1:29" x14ac:dyDescent="0.25">
      <c r="A185" s="94"/>
      <c r="B185" s="99"/>
      <c r="C185" s="96"/>
      <c r="D185" s="96"/>
      <c r="E185" s="96"/>
      <c r="F185" s="96"/>
      <c r="G185" s="95"/>
      <c r="H185" s="97"/>
      <c r="I185" s="97"/>
      <c r="J185" s="93"/>
      <c r="K185" s="93"/>
      <c r="L185" s="93"/>
      <c r="M185" s="93"/>
      <c r="N185" s="93"/>
      <c r="O185" s="93"/>
      <c r="P185" s="5"/>
      <c r="Q185" s="7"/>
      <c r="R185" s="8" t="str">
        <f>IFERROR(VLOOKUP(INDEX([5]Validation!$O$11:$R$14, MATCH($Q185,[5]Validation!$M$11:$M$14,0),MATCH($P185,[5]Validation!$O$9:$R$9,0)),[5]Validation!$F$10:$G$25,2,FALSE), "")</f>
        <v/>
      </c>
      <c r="S185" s="8"/>
      <c r="T185" s="8" t="str">
        <f>IFERROR(VLOOKUP(INDEX([5]Validation!$O$20:$R$23, MATCH($R185,[5]Validation!$M$20:$M$23,0),MATCH(J185,[5]Validation!$O$18:$R$18,0)),v.IPCC.risk,2,FALSE), "")</f>
        <v/>
      </c>
      <c r="U185" s="8" t="str">
        <f>IFERROR(VLOOKUP(INDEX([5]Validation!$O$20:$R$23, MATCH($R185,[5]Validation!$M$20:$M$23,0),MATCH(K185,[5]Validation!$O$18:$R$18,0)),v.IPCC.risk,2,FALSE), "")</f>
        <v/>
      </c>
      <c r="V185" s="8" t="str">
        <f>IFERROR(VLOOKUP(INDEX([5]Validation!$O$20:$R$23, MATCH($R185,[5]Validation!$M$20:$M$23,0),MATCH(L185,[5]Validation!$O$18:$R$18,0)),v.IPCC.risk,2,FALSE), "")</f>
        <v/>
      </c>
      <c r="W185" s="8" t="str">
        <f>IFERROR(VLOOKUP(INDEX([5]Validation!$O$20:$R$23, MATCH($R185,[5]Validation!$M$20:$M$23,0),MATCH(M185,[5]Validation!$O$18:$R$18,0)),v.IPCC.risk,2,FALSE), "")</f>
        <v/>
      </c>
      <c r="X185" s="8" t="str">
        <f>IFERROR(VLOOKUP(INDEX([5]Validation!$O$20:$R$23, MATCH($R185,[5]Validation!$M$20:$M$23,0),MATCH(N185,[5]Validation!$O$18:$R$18,0)),v.IPCC.risk,2,FALSE), "")</f>
        <v/>
      </c>
      <c r="Y185" s="8"/>
      <c r="Z185" s="8"/>
      <c r="AA185" s="8"/>
      <c r="AB185" s="8"/>
      <c r="AC185" s="4"/>
    </row>
    <row r="186" spans="1:29" x14ac:dyDescent="0.25">
      <c r="A186" s="94"/>
      <c r="B186" s="99"/>
      <c r="C186" s="96"/>
      <c r="D186" s="96"/>
      <c r="E186" s="96"/>
      <c r="F186" s="96"/>
      <c r="G186" s="95"/>
      <c r="H186" s="97"/>
      <c r="I186" s="97"/>
      <c r="J186" s="93"/>
      <c r="K186" s="93"/>
      <c r="L186" s="93"/>
      <c r="M186" s="93"/>
      <c r="N186" s="93"/>
      <c r="O186" s="93"/>
      <c r="P186" s="5"/>
      <c r="Q186" s="7"/>
      <c r="R186" s="8" t="str">
        <f>IFERROR(VLOOKUP(INDEX([5]Validation!$O$11:$R$14, MATCH($Q186,[5]Validation!$M$11:$M$14,0),MATCH($P186,[5]Validation!$O$9:$R$9,0)),[5]Validation!$F$10:$G$25,2,FALSE), "")</f>
        <v/>
      </c>
      <c r="S186" s="8"/>
      <c r="T186" s="8" t="str">
        <f>IFERROR(VLOOKUP(INDEX([5]Validation!$O$20:$R$23, MATCH($R186,[5]Validation!$M$20:$M$23,0),MATCH(J186,[5]Validation!$O$18:$R$18,0)),v.IPCC.risk,2,FALSE), "")</f>
        <v/>
      </c>
      <c r="U186" s="8" t="str">
        <f>IFERROR(VLOOKUP(INDEX([5]Validation!$O$20:$R$23, MATCH($R186,[5]Validation!$M$20:$M$23,0),MATCH(K186,[5]Validation!$O$18:$R$18,0)),v.IPCC.risk,2,FALSE), "")</f>
        <v/>
      </c>
      <c r="V186" s="8" t="str">
        <f>IFERROR(VLOOKUP(INDEX([5]Validation!$O$20:$R$23, MATCH($R186,[5]Validation!$M$20:$M$23,0),MATCH(L186,[5]Validation!$O$18:$R$18,0)),v.IPCC.risk,2,FALSE), "")</f>
        <v/>
      </c>
      <c r="W186" s="8" t="str">
        <f>IFERROR(VLOOKUP(INDEX([5]Validation!$O$20:$R$23, MATCH($R186,[5]Validation!$M$20:$M$23,0),MATCH(M186,[5]Validation!$O$18:$R$18,0)),v.IPCC.risk,2,FALSE), "")</f>
        <v/>
      </c>
      <c r="X186" s="8" t="str">
        <f>IFERROR(VLOOKUP(INDEX([5]Validation!$O$20:$R$23, MATCH($R186,[5]Validation!$M$20:$M$23,0),MATCH(N186,[5]Validation!$O$18:$R$18,0)),v.IPCC.risk,2,FALSE), "")</f>
        <v/>
      </c>
      <c r="Y186" s="8"/>
      <c r="Z186" s="8"/>
      <c r="AA186" s="8"/>
      <c r="AB186" s="8"/>
      <c r="AC186" s="4"/>
    </row>
    <row r="187" spans="1:29" x14ac:dyDescent="0.25">
      <c r="A187" s="94"/>
      <c r="B187" s="99"/>
      <c r="C187" s="96"/>
      <c r="D187" s="96"/>
      <c r="E187" s="96"/>
      <c r="F187" s="96"/>
      <c r="G187" s="95"/>
      <c r="H187" s="97"/>
      <c r="I187" s="97"/>
      <c r="J187" s="93"/>
      <c r="K187" s="93"/>
      <c r="L187" s="93"/>
      <c r="M187" s="93"/>
      <c r="N187" s="93"/>
      <c r="O187" s="93"/>
      <c r="P187" s="5"/>
      <c r="Q187" s="7"/>
      <c r="R187" s="8" t="str">
        <f>IFERROR(VLOOKUP(INDEX([5]Validation!$O$11:$R$14, MATCH($Q187,[5]Validation!$M$11:$M$14,0),MATCH($P187,[5]Validation!$O$9:$R$9,0)),[5]Validation!$F$10:$G$25,2,FALSE), "")</f>
        <v/>
      </c>
      <c r="S187" s="8"/>
      <c r="T187" s="8" t="str">
        <f>IFERROR(VLOOKUP(INDEX([5]Validation!$O$20:$R$23, MATCH($R187,[5]Validation!$M$20:$M$23,0),MATCH(J187,[5]Validation!$O$18:$R$18,0)),v.IPCC.risk,2,FALSE), "")</f>
        <v/>
      </c>
      <c r="U187" s="8" t="str">
        <f>IFERROR(VLOOKUP(INDEX([5]Validation!$O$20:$R$23, MATCH($R187,[5]Validation!$M$20:$M$23,0),MATCH(K187,[5]Validation!$O$18:$R$18,0)),v.IPCC.risk,2,FALSE), "")</f>
        <v/>
      </c>
      <c r="V187" s="8" t="str">
        <f>IFERROR(VLOOKUP(INDEX([5]Validation!$O$20:$R$23, MATCH($R187,[5]Validation!$M$20:$M$23,0),MATCH(L187,[5]Validation!$O$18:$R$18,0)),v.IPCC.risk,2,FALSE), "")</f>
        <v/>
      </c>
      <c r="W187" s="8" t="str">
        <f>IFERROR(VLOOKUP(INDEX([5]Validation!$O$20:$R$23, MATCH($R187,[5]Validation!$M$20:$M$23,0),MATCH(M187,[5]Validation!$O$18:$R$18,0)),v.IPCC.risk,2,FALSE), "")</f>
        <v/>
      </c>
      <c r="X187" s="8" t="str">
        <f>IFERROR(VLOOKUP(INDEX([5]Validation!$O$20:$R$23, MATCH($R187,[5]Validation!$M$20:$M$23,0),MATCH(N187,[5]Validation!$O$18:$R$18,0)),v.IPCC.risk,2,FALSE), "")</f>
        <v/>
      </c>
      <c r="Y187" s="8"/>
      <c r="Z187" s="8"/>
      <c r="AA187" s="8"/>
      <c r="AB187" s="8"/>
      <c r="AC187" s="4"/>
    </row>
    <row r="188" spans="1:29" x14ac:dyDescent="0.25">
      <c r="A188" s="94"/>
      <c r="B188" s="99"/>
      <c r="C188" s="96"/>
      <c r="D188" s="96"/>
      <c r="E188" s="96"/>
      <c r="F188" s="96"/>
      <c r="G188" s="95"/>
      <c r="H188" s="97"/>
      <c r="I188" s="97"/>
      <c r="J188" s="93"/>
      <c r="K188" s="93"/>
      <c r="L188" s="93"/>
      <c r="M188" s="93"/>
      <c r="N188" s="93"/>
      <c r="O188" s="93"/>
      <c r="P188" s="5"/>
      <c r="Q188" s="7"/>
      <c r="R188" s="8" t="str">
        <f>IFERROR(VLOOKUP(INDEX([5]Validation!$O$11:$R$14, MATCH($Q188,[5]Validation!$M$11:$M$14,0),MATCH($P188,[5]Validation!$O$9:$R$9,0)),[5]Validation!$F$10:$G$25,2,FALSE), "")</f>
        <v/>
      </c>
      <c r="S188" s="8"/>
      <c r="T188" s="8" t="str">
        <f>IFERROR(VLOOKUP(INDEX([5]Validation!$O$20:$R$23, MATCH($R188,[5]Validation!$M$20:$M$23,0),MATCH(J188,[5]Validation!$O$18:$R$18,0)),v.IPCC.risk,2,FALSE), "")</f>
        <v/>
      </c>
      <c r="U188" s="8" t="str">
        <f>IFERROR(VLOOKUP(INDEX([5]Validation!$O$20:$R$23, MATCH($R188,[5]Validation!$M$20:$M$23,0),MATCH(K188,[5]Validation!$O$18:$R$18,0)),v.IPCC.risk,2,FALSE), "")</f>
        <v/>
      </c>
      <c r="V188" s="8" t="str">
        <f>IFERROR(VLOOKUP(INDEX([5]Validation!$O$20:$R$23, MATCH($R188,[5]Validation!$M$20:$M$23,0),MATCH(L188,[5]Validation!$O$18:$R$18,0)),v.IPCC.risk,2,FALSE), "")</f>
        <v/>
      </c>
      <c r="W188" s="8" t="str">
        <f>IFERROR(VLOOKUP(INDEX([5]Validation!$O$20:$R$23, MATCH($R188,[5]Validation!$M$20:$M$23,0),MATCH(M188,[5]Validation!$O$18:$R$18,0)),v.IPCC.risk,2,FALSE), "")</f>
        <v/>
      </c>
      <c r="X188" s="8" t="str">
        <f>IFERROR(VLOOKUP(INDEX([5]Validation!$O$20:$R$23, MATCH($R188,[5]Validation!$M$20:$M$23,0),MATCH(N188,[5]Validation!$O$18:$R$18,0)),v.IPCC.risk,2,FALSE), "")</f>
        <v/>
      </c>
      <c r="Y188" s="8"/>
      <c r="Z188" s="8"/>
      <c r="AA188" s="8"/>
      <c r="AB188" s="8"/>
      <c r="AC188" s="4"/>
    </row>
    <row r="189" spans="1:29" x14ac:dyDescent="0.25">
      <c r="A189" s="94"/>
      <c r="B189" s="99"/>
      <c r="C189" s="96"/>
      <c r="D189" s="96"/>
      <c r="E189" s="96"/>
      <c r="F189" s="96"/>
      <c r="G189" s="95"/>
      <c r="H189" s="97"/>
      <c r="I189" s="97"/>
      <c r="J189" s="93"/>
      <c r="K189" s="93"/>
      <c r="L189" s="93"/>
      <c r="M189" s="93"/>
      <c r="N189" s="93"/>
      <c r="O189" s="93"/>
      <c r="P189" s="5"/>
      <c r="Q189" s="7"/>
      <c r="R189" s="8" t="str">
        <f>IFERROR(VLOOKUP(INDEX([5]Validation!$O$11:$R$14, MATCH($Q189,[5]Validation!$M$11:$M$14,0),MATCH($P189,[5]Validation!$O$9:$R$9,0)),[5]Validation!$F$10:$G$25,2,FALSE), "")</f>
        <v/>
      </c>
      <c r="S189" s="8"/>
      <c r="T189" s="8" t="str">
        <f>IFERROR(VLOOKUP(INDEX([5]Validation!$O$20:$R$23, MATCH($R189,[5]Validation!$M$20:$M$23,0),MATCH(J189,[5]Validation!$O$18:$R$18,0)),v.IPCC.risk,2,FALSE), "")</f>
        <v/>
      </c>
      <c r="U189" s="8" t="str">
        <f>IFERROR(VLOOKUP(INDEX([5]Validation!$O$20:$R$23, MATCH($R189,[5]Validation!$M$20:$M$23,0),MATCH(K189,[5]Validation!$O$18:$R$18,0)),v.IPCC.risk,2,FALSE), "")</f>
        <v/>
      </c>
      <c r="V189" s="8" t="str">
        <f>IFERROR(VLOOKUP(INDEX([5]Validation!$O$20:$R$23, MATCH($R189,[5]Validation!$M$20:$M$23,0),MATCH(L189,[5]Validation!$O$18:$R$18,0)),v.IPCC.risk,2,FALSE), "")</f>
        <v/>
      </c>
      <c r="W189" s="8" t="str">
        <f>IFERROR(VLOOKUP(INDEX([5]Validation!$O$20:$R$23, MATCH($R189,[5]Validation!$M$20:$M$23,0),MATCH(M189,[5]Validation!$O$18:$R$18,0)),v.IPCC.risk,2,FALSE), "")</f>
        <v/>
      </c>
      <c r="X189" s="8" t="str">
        <f>IFERROR(VLOOKUP(INDEX([5]Validation!$O$20:$R$23, MATCH($R189,[5]Validation!$M$20:$M$23,0),MATCH(N189,[5]Validation!$O$18:$R$18,0)),v.IPCC.risk,2,FALSE), "")</f>
        <v/>
      </c>
      <c r="Y189" s="8"/>
      <c r="Z189" s="8"/>
      <c r="AA189" s="8"/>
      <c r="AB189" s="8"/>
      <c r="AC189" s="4"/>
    </row>
    <row r="190" spans="1:29" x14ac:dyDescent="0.25">
      <c r="A190" s="94"/>
      <c r="B190" s="99"/>
      <c r="C190" s="96"/>
      <c r="D190" s="96"/>
      <c r="E190" s="96"/>
      <c r="F190" s="96"/>
      <c r="G190" s="95"/>
      <c r="H190" s="97"/>
      <c r="I190" s="97"/>
      <c r="J190" s="93"/>
      <c r="K190" s="93"/>
      <c r="L190" s="93"/>
      <c r="M190" s="93"/>
      <c r="N190" s="93"/>
      <c r="O190" s="93"/>
      <c r="P190" s="5"/>
      <c r="Q190" s="7"/>
      <c r="R190" s="8" t="str">
        <f>IFERROR(VLOOKUP(INDEX([5]Validation!$O$11:$R$14, MATCH($Q190,[5]Validation!$M$11:$M$14,0),MATCH($P190,[5]Validation!$O$9:$R$9,0)),[5]Validation!$F$10:$G$25,2,FALSE), "")</f>
        <v/>
      </c>
      <c r="S190" s="8"/>
      <c r="T190" s="8" t="str">
        <f>IFERROR(VLOOKUP(INDEX([5]Validation!$O$20:$R$23, MATCH($R190,[5]Validation!$M$20:$M$23,0),MATCH(J190,[5]Validation!$O$18:$R$18,0)),v.IPCC.risk,2,FALSE), "")</f>
        <v/>
      </c>
      <c r="U190" s="8" t="str">
        <f>IFERROR(VLOOKUP(INDEX([5]Validation!$O$20:$R$23, MATCH($R190,[5]Validation!$M$20:$M$23,0),MATCH(K190,[5]Validation!$O$18:$R$18,0)),v.IPCC.risk,2,FALSE), "")</f>
        <v/>
      </c>
      <c r="V190" s="8" t="str">
        <f>IFERROR(VLOOKUP(INDEX([5]Validation!$O$20:$R$23, MATCH($R190,[5]Validation!$M$20:$M$23,0),MATCH(L190,[5]Validation!$O$18:$R$18,0)),v.IPCC.risk,2,FALSE), "")</f>
        <v/>
      </c>
      <c r="W190" s="8" t="str">
        <f>IFERROR(VLOOKUP(INDEX([5]Validation!$O$20:$R$23, MATCH($R190,[5]Validation!$M$20:$M$23,0),MATCH(M190,[5]Validation!$O$18:$R$18,0)),v.IPCC.risk,2,FALSE), "")</f>
        <v/>
      </c>
      <c r="X190" s="8" t="str">
        <f>IFERROR(VLOOKUP(INDEX([5]Validation!$O$20:$R$23, MATCH($R190,[5]Validation!$M$20:$M$23,0),MATCH(N190,[5]Validation!$O$18:$R$18,0)),v.IPCC.risk,2,FALSE), "")</f>
        <v/>
      </c>
      <c r="Y190" s="8"/>
      <c r="Z190" s="8"/>
      <c r="AA190" s="8"/>
      <c r="AB190" s="8"/>
      <c r="AC190" s="4"/>
    </row>
    <row r="191" spans="1:29" x14ac:dyDescent="0.25">
      <c r="A191" s="94"/>
      <c r="B191" s="99"/>
      <c r="C191" s="96"/>
      <c r="D191" s="96"/>
      <c r="E191" s="96"/>
      <c r="F191" s="96"/>
      <c r="G191" s="95"/>
      <c r="H191" s="97"/>
      <c r="I191" s="97"/>
      <c r="J191" s="93"/>
      <c r="K191" s="93"/>
      <c r="L191" s="93"/>
      <c r="M191" s="93"/>
      <c r="N191" s="93"/>
      <c r="O191" s="93"/>
      <c r="P191" s="5"/>
      <c r="Q191" s="7"/>
      <c r="R191" s="8" t="str">
        <f>IFERROR(VLOOKUP(INDEX([5]Validation!$O$11:$R$14, MATCH($Q191,[5]Validation!$M$11:$M$14,0),MATCH($P191,[5]Validation!$O$9:$R$9,0)),[5]Validation!$F$10:$G$25,2,FALSE), "")</f>
        <v/>
      </c>
      <c r="S191" s="8"/>
      <c r="T191" s="8" t="str">
        <f>IFERROR(VLOOKUP(INDEX([5]Validation!$O$20:$R$23, MATCH($R191,[5]Validation!$M$20:$M$23,0),MATCH(J191,[5]Validation!$O$18:$R$18,0)),v.IPCC.risk,2,FALSE), "")</f>
        <v/>
      </c>
      <c r="U191" s="8" t="str">
        <f>IFERROR(VLOOKUP(INDEX([5]Validation!$O$20:$R$23, MATCH($R191,[5]Validation!$M$20:$M$23,0),MATCH(K191,[5]Validation!$O$18:$R$18,0)),v.IPCC.risk,2,FALSE), "")</f>
        <v/>
      </c>
      <c r="V191" s="8" t="str">
        <f>IFERROR(VLOOKUP(INDEX([5]Validation!$O$20:$R$23, MATCH($R191,[5]Validation!$M$20:$M$23,0),MATCH(L191,[5]Validation!$O$18:$R$18,0)),v.IPCC.risk,2,FALSE), "")</f>
        <v/>
      </c>
      <c r="W191" s="8" t="str">
        <f>IFERROR(VLOOKUP(INDEX([5]Validation!$O$20:$R$23, MATCH($R191,[5]Validation!$M$20:$M$23,0),MATCH(M191,[5]Validation!$O$18:$R$18,0)),v.IPCC.risk,2,FALSE), "")</f>
        <v/>
      </c>
      <c r="X191" s="8" t="str">
        <f>IFERROR(VLOOKUP(INDEX([5]Validation!$O$20:$R$23, MATCH($R191,[5]Validation!$M$20:$M$23,0),MATCH(N191,[5]Validation!$O$18:$R$18,0)),v.IPCC.risk,2,FALSE), "")</f>
        <v/>
      </c>
      <c r="Y191" s="8"/>
      <c r="Z191" s="8"/>
      <c r="AA191" s="8"/>
      <c r="AB191" s="8"/>
      <c r="AC191" s="4"/>
    </row>
    <row r="192" spans="1:29" x14ac:dyDescent="0.25">
      <c r="A192" s="94"/>
      <c r="B192" s="99"/>
      <c r="C192" s="96"/>
      <c r="D192" s="96"/>
      <c r="E192" s="96"/>
      <c r="F192" s="96"/>
      <c r="G192" s="95"/>
      <c r="H192" s="97"/>
      <c r="I192" s="97"/>
      <c r="J192" s="93"/>
      <c r="K192" s="93"/>
      <c r="L192" s="93"/>
      <c r="M192" s="93"/>
      <c r="N192" s="93"/>
      <c r="O192" s="93"/>
      <c r="P192" s="5"/>
      <c r="Q192" s="7"/>
      <c r="R192" s="8" t="str">
        <f>IFERROR(VLOOKUP(INDEX([5]Validation!$O$11:$R$14, MATCH($Q192,[5]Validation!$M$11:$M$14,0),MATCH($P192,[5]Validation!$O$9:$R$9,0)),[5]Validation!$F$10:$G$25,2,FALSE), "")</f>
        <v/>
      </c>
      <c r="S192" s="8"/>
      <c r="T192" s="8" t="str">
        <f>IFERROR(VLOOKUP(INDEX([5]Validation!$O$20:$R$23, MATCH($R192,[5]Validation!$M$20:$M$23,0),MATCH(J192,[5]Validation!$O$18:$R$18,0)),v.IPCC.risk,2,FALSE), "")</f>
        <v/>
      </c>
      <c r="U192" s="8" t="str">
        <f>IFERROR(VLOOKUP(INDEX([5]Validation!$O$20:$R$23, MATCH($R192,[5]Validation!$M$20:$M$23,0),MATCH(K192,[5]Validation!$O$18:$R$18,0)),v.IPCC.risk,2,FALSE), "")</f>
        <v/>
      </c>
      <c r="V192" s="8" t="str">
        <f>IFERROR(VLOOKUP(INDEX([5]Validation!$O$20:$R$23, MATCH($R192,[5]Validation!$M$20:$M$23,0),MATCH(L192,[5]Validation!$O$18:$R$18,0)),v.IPCC.risk,2,FALSE), "")</f>
        <v/>
      </c>
      <c r="W192" s="8" t="str">
        <f>IFERROR(VLOOKUP(INDEX([5]Validation!$O$20:$R$23, MATCH($R192,[5]Validation!$M$20:$M$23,0),MATCH(M192,[5]Validation!$O$18:$R$18,0)),v.IPCC.risk,2,FALSE), "")</f>
        <v/>
      </c>
      <c r="X192" s="8" t="str">
        <f>IFERROR(VLOOKUP(INDEX([5]Validation!$O$20:$R$23, MATCH($R192,[5]Validation!$M$20:$M$23,0),MATCH(N192,[5]Validation!$O$18:$R$18,0)),v.IPCC.risk,2,FALSE), "")</f>
        <v/>
      </c>
      <c r="Y192" s="8"/>
      <c r="Z192" s="8"/>
      <c r="AA192" s="8"/>
      <c r="AB192" s="8"/>
      <c r="AC192" s="4"/>
    </row>
    <row r="193" spans="1:29" x14ac:dyDescent="0.25">
      <c r="A193" s="94"/>
      <c r="B193" s="99"/>
      <c r="C193" s="96"/>
      <c r="D193" s="96"/>
      <c r="E193" s="96"/>
      <c r="F193" s="96"/>
      <c r="G193" s="95"/>
      <c r="H193" s="97"/>
      <c r="I193" s="97"/>
      <c r="J193" s="93"/>
      <c r="K193" s="93"/>
      <c r="L193" s="93"/>
      <c r="M193" s="93"/>
      <c r="N193" s="93"/>
      <c r="O193" s="93"/>
      <c r="P193" s="5"/>
      <c r="Q193" s="7"/>
      <c r="R193" s="8" t="str">
        <f>IFERROR(VLOOKUP(INDEX([5]Validation!$O$11:$R$14, MATCH($Q193,[5]Validation!$M$11:$M$14,0),MATCH($P193,[5]Validation!$O$9:$R$9,0)),[5]Validation!$F$10:$G$25,2,FALSE), "")</f>
        <v/>
      </c>
      <c r="S193" s="8"/>
      <c r="T193" s="8" t="str">
        <f>IFERROR(VLOOKUP(INDEX([5]Validation!$O$20:$R$23, MATCH($R193,[5]Validation!$M$20:$M$23,0),MATCH(J193,[5]Validation!$O$18:$R$18,0)),v.IPCC.risk,2,FALSE), "")</f>
        <v/>
      </c>
      <c r="U193" s="8" t="str">
        <f>IFERROR(VLOOKUP(INDEX([5]Validation!$O$20:$R$23, MATCH($R193,[5]Validation!$M$20:$M$23,0),MATCH(K193,[5]Validation!$O$18:$R$18,0)),v.IPCC.risk,2,FALSE), "")</f>
        <v/>
      </c>
      <c r="V193" s="8" t="str">
        <f>IFERROR(VLOOKUP(INDEX([5]Validation!$O$20:$R$23, MATCH($R193,[5]Validation!$M$20:$M$23,0),MATCH(L193,[5]Validation!$O$18:$R$18,0)),v.IPCC.risk,2,FALSE), "")</f>
        <v/>
      </c>
      <c r="W193" s="8" t="str">
        <f>IFERROR(VLOOKUP(INDEX([5]Validation!$O$20:$R$23, MATCH($R193,[5]Validation!$M$20:$M$23,0),MATCH(M193,[5]Validation!$O$18:$R$18,0)),v.IPCC.risk,2,FALSE), "")</f>
        <v/>
      </c>
      <c r="X193" s="8" t="str">
        <f>IFERROR(VLOOKUP(INDEX([5]Validation!$O$20:$R$23, MATCH($R193,[5]Validation!$M$20:$M$23,0),MATCH(N193,[5]Validation!$O$18:$R$18,0)),v.IPCC.risk,2,FALSE), "")</f>
        <v/>
      </c>
      <c r="Y193" s="8"/>
      <c r="Z193" s="8"/>
      <c r="AA193" s="8"/>
      <c r="AB193" s="8"/>
      <c r="AC193" s="4"/>
    </row>
    <row r="194" spans="1:29" x14ac:dyDescent="0.25">
      <c r="A194" s="94"/>
      <c r="B194" s="99"/>
      <c r="C194" s="96"/>
      <c r="D194" s="96"/>
      <c r="E194" s="96"/>
      <c r="F194" s="96"/>
      <c r="G194" s="95"/>
      <c r="H194" s="97"/>
      <c r="I194" s="97"/>
      <c r="J194" s="93"/>
      <c r="K194" s="93"/>
      <c r="L194" s="93"/>
      <c r="M194" s="93"/>
      <c r="N194" s="93"/>
      <c r="O194" s="93"/>
      <c r="P194" s="5"/>
      <c r="Q194" s="7"/>
      <c r="R194" s="8" t="str">
        <f>IFERROR(VLOOKUP(INDEX([5]Validation!$O$11:$R$14, MATCH($Q194,[5]Validation!$M$11:$M$14,0),MATCH($P194,[5]Validation!$O$9:$R$9,0)),[5]Validation!$F$10:$G$25,2,FALSE), "")</f>
        <v/>
      </c>
      <c r="S194" s="8"/>
      <c r="T194" s="8" t="str">
        <f>IFERROR(VLOOKUP(INDEX([5]Validation!$O$20:$R$23, MATCH($R194,[5]Validation!$M$20:$M$23,0),MATCH(J194,[5]Validation!$O$18:$R$18,0)),v.IPCC.risk,2,FALSE), "")</f>
        <v/>
      </c>
      <c r="U194" s="8" t="str">
        <f>IFERROR(VLOOKUP(INDEX([5]Validation!$O$20:$R$23, MATCH($R194,[5]Validation!$M$20:$M$23,0),MATCH(K194,[5]Validation!$O$18:$R$18,0)),v.IPCC.risk,2,FALSE), "")</f>
        <v/>
      </c>
      <c r="V194" s="8" t="str">
        <f>IFERROR(VLOOKUP(INDEX([5]Validation!$O$20:$R$23, MATCH($R194,[5]Validation!$M$20:$M$23,0),MATCH(L194,[5]Validation!$O$18:$R$18,0)),v.IPCC.risk,2,FALSE), "")</f>
        <v/>
      </c>
      <c r="W194" s="8" t="str">
        <f>IFERROR(VLOOKUP(INDEX([5]Validation!$O$20:$R$23, MATCH($R194,[5]Validation!$M$20:$M$23,0),MATCH(M194,[5]Validation!$O$18:$R$18,0)),v.IPCC.risk,2,FALSE), "")</f>
        <v/>
      </c>
      <c r="X194" s="8" t="str">
        <f>IFERROR(VLOOKUP(INDEX([5]Validation!$O$20:$R$23, MATCH($R194,[5]Validation!$M$20:$M$23,0),MATCH(N194,[5]Validation!$O$18:$R$18,0)),v.IPCC.risk,2,FALSE), "")</f>
        <v/>
      </c>
      <c r="Y194" s="8"/>
      <c r="Z194" s="8"/>
      <c r="AA194" s="8"/>
      <c r="AB194" s="8"/>
      <c r="AC194" s="4"/>
    </row>
    <row r="195" spans="1:29" x14ac:dyDescent="0.25">
      <c r="A195" s="94"/>
      <c r="B195" s="99"/>
      <c r="C195" s="96"/>
      <c r="D195" s="96"/>
      <c r="E195" s="96"/>
      <c r="F195" s="96"/>
      <c r="G195" s="95"/>
      <c r="H195" s="97"/>
      <c r="I195" s="97"/>
      <c r="J195" s="93"/>
      <c r="K195" s="93"/>
      <c r="L195" s="93"/>
      <c r="M195" s="93"/>
      <c r="N195" s="93"/>
      <c r="O195" s="93"/>
      <c r="P195" s="5"/>
      <c r="Q195" s="7"/>
      <c r="R195" s="8" t="str">
        <f>IFERROR(VLOOKUP(INDEX([5]Validation!$O$11:$R$14, MATCH($Q195,[5]Validation!$M$11:$M$14,0),MATCH($P195,[5]Validation!$O$9:$R$9,0)),[5]Validation!$F$10:$G$25,2,FALSE), "")</f>
        <v/>
      </c>
      <c r="S195" s="8"/>
      <c r="T195" s="8" t="str">
        <f>IFERROR(VLOOKUP(INDEX([5]Validation!$O$20:$R$23, MATCH($R195,[5]Validation!$M$20:$M$23,0),MATCH(J195,[5]Validation!$O$18:$R$18,0)),v.IPCC.risk,2,FALSE), "")</f>
        <v/>
      </c>
      <c r="U195" s="8" t="str">
        <f>IFERROR(VLOOKUP(INDEX([5]Validation!$O$20:$R$23, MATCH($R195,[5]Validation!$M$20:$M$23,0),MATCH(K195,[5]Validation!$O$18:$R$18,0)),v.IPCC.risk,2,FALSE), "")</f>
        <v/>
      </c>
      <c r="V195" s="8" t="str">
        <f>IFERROR(VLOOKUP(INDEX([5]Validation!$O$20:$R$23, MATCH($R195,[5]Validation!$M$20:$M$23,0),MATCH(L195,[5]Validation!$O$18:$R$18,0)),v.IPCC.risk,2,FALSE), "")</f>
        <v/>
      </c>
      <c r="W195" s="8" t="str">
        <f>IFERROR(VLOOKUP(INDEX([5]Validation!$O$20:$R$23, MATCH($R195,[5]Validation!$M$20:$M$23,0),MATCH(M195,[5]Validation!$O$18:$R$18,0)),v.IPCC.risk,2,FALSE), "")</f>
        <v/>
      </c>
      <c r="X195" s="8" t="str">
        <f>IFERROR(VLOOKUP(INDEX([5]Validation!$O$20:$R$23, MATCH($R195,[5]Validation!$M$20:$M$23,0),MATCH(N195,[5]Validation!$O$18:$R$18,0)),v.IPCC.risk,2,FALSE), "")</f>
        <v/>
      </c>
      <c r="Y195" s="8"/>
      <c r="Z195" s="8"/>
      <c r="AA195" s="8"/>
      <c r="AB195" s="8"/>
      <c r="AC195" s="4"/>
    </row>
    <row r="196" spans="1:29" x14ac:dyDescent="0.25">
      <c r="A196" s="94"/>
      <c r="B196" s="99"/>
      <c r="C196" s="96"/>
      <c r="D196" s="96"/>
      <c r="E196" s="96"/>
      <c r="F196" s="96"/>
      <c r="G196" s="95"/>
      <c r="H196" s="97"/>
      <c r="I196" s="97"/>
      <c r="J196" s="93"/>
      <c r="K196" s="93"/>
      <c r="L196" s="93"/>
      <c r="M196" s="93"/>
      <c r="N196" s="93"/>
      <c r="O196" s="93"/>
      <c r="P196" s="5"/>
      <c r="Q196" s="7"/>
      <c r="R196" s="8" t="str">
        <f>IFERROR(VLOOKUP(INDEX([5]Validation!$O$11:$R$14, MATCH($Q196,[5]Validation!$M$11:$M$14,0),MATCH($P196,[5]Validation!$O$9:$R$9,0)),[5]Validation!$F$10:$G$25,2,FALSE), "")</f>
        <v/>
      </c>
      <c r="S196" s="8"/>
      <c r="T196" s="8" t="str">
        <f>IFERROR(VLOOKUP(INDEX([5]Validation!$O$20:$R$23, MATCH($R196,[5]Validation!$M$20:$M$23,0),MATCH(J196,[5]Validation!$O$18:$R$18,0)),v.IPCC.risk,2,FALSE), "")</f>
        <v/>
      </c>
      <c r="U196" s="8" t="str">
        <f>IFERROR(VLOOKUP(INDEX([5]Validation!$O$20:$R$23, MATCH($R196,[5]Validation!$M$20:$M$23,0),MATCH(K196,[5]Validation!$O$18:$R$18,0)),v.IPCC.risk,2,FALSE), "")</f>
        <v/>
      </c>
      <c r="V196" s="8" t="str">
        <f>IFERROR(VLOOKUP(INDEX([5]Validation!$O$20:$R$23, MATCH($R196,[5]Validation!$M$20:$M$23,0),MATCH(L196,[5]Validation!$O$18:$R$18,0)),v.IPCC.risk,2,FALSE), "")</f>
        <v/>
      </c>
      <c r="W196" s="8" t="str">
        <f>IFERROR(VLOOKUP(INDEX([5]Validation!$O$20:$R$23, MATCH($R196,[5]Validation!$M$20:$M$23,0),MATCH(M196,[5]Validation!$O$18:$R$18,0)),v.IPCC.risk,2,FALSE), "")</f>
        <v/>
      </c>
      <c r="X196" s="8" t="str">
        <f>IFERROR(VLOOKUP(INDEX([5]Validation!$O$20:$R$23, MATCH($R196,[5]Validation!$M$20:$M$23,0),MATCH(N196,[5]Validation!$O$18:$R$18,0)),v.IPCC.risk,2,FALSE), "")</f>
        <v/>
      </c>
      <c r="Y196" s="8"/>
      <c r="Z196" s="8"/>
      <c r="AA196" s="8"/>
      <c r="AB196" s="8"/>
      <c r="AC196" s="4"/>
    </row>
    <row r="197" spans="1:29" x14ac:dyDescent="0.25">
      <c r="A197" s="94"/>
      <c r="B197" s="99"/>
      <c r="C197" s="96"/>
      <c r="D197" s="96"/>
      <c r="E197" s="96"/>
      <c r="F197" s="96"/>
      <c r="G197" s="95"/>
      <c r="H197" s="97"/>
      <c r="I197" s="97"/>
      <c r="J197" s="93"/>
      <c r="K197" s="93"/>
      <c r="L197" s="93"/>
      <c r="M197" s="93"/>
      <c r="N197" s="93"/>
      <c r="O197" s="93"/>
      <c r="P197" s="5"/>
      <c r="Q197" s="7"/>
      <c r="R197" s="8" t="str">
        <f>IFERROR(VLOOKUP(INDEX([5]Validation!$O$11:$R$14, MATCH($Q197,[5]Validation!$M$11:$M$14,0),MATCH($P197,[5]Validation!$O$9:$R$9,0)),[5]Validation!$F$10:$G$25,2,FALSE), "")</f>
        <v/>
      </c>
      <c r="S197" s="8"/>
      <c r="T197" s="8" t="str">
        <f>IFERROR(VLOOKUP(INDEX([5]Validation!$O$20:$R$23, MATCH($R197,[5]Validation!$M$20:$M$23,0),MATCH(J197,[5]Validation!$O$18:$R$18,0)),v.IPCC.risk,2,FALSE), "")</f>
        <v/>
      </c>
      <c r="U197" s="8" t="str">
        <f>IFERROR(VLOOKUP(INDEX([5]Validation!$O$20:$R$23, MATCH($R197,[5]Validation!$M$20:$M$23,0),MATCH(K197,[5]Validation!$O$18:$R$18,0)),v.IPCC.risk,2,FALSE), "")</f>
        <v/>
      </c>
      <c r="V197" s="8" t="str">
        <f>IFERROR(VLOOKUP(INDEX([5]Validation!$O$20:$R$23, MATCH($R197,[5]Validation!$M$20:$M$23,0),MATCH(L197,[5]Validation!$O$18:$R$18,0)),v.IPCC.risk,2,FALSE), "")</f>
        <v/>
      </c>
      <c r="W197" s="8" t="str">
        <f>IFERROR(VLOOKUP(INDEX([5]Validation!$O$20:$R$23, MATCH($R197,[5]Validation!$M$20:$M$23,0),MATCH(M197,[5]Validation!$O$18:$R$18,0)),v.IPCC.risk,2,FALSE), "")</f>
        <v/>
      </c>
      <c r="X197" s="8" t="str">
        <f>IFERROR(VLOOKUP(INDEX([5]Validation!$O$20:$R$23, MATCH($R197,[5]Validation!$M$20:$M$23,0),MATCH(N197,[5]Validation!$O$18:$R$18,0)),v.IPCC.risk,2,FALSE), "")</f>
        <v/>
      </c>
      <c r="Y197" s="8"/>
      <c r="Z197" s="8"/>
      <c r="AA197" s="8"/>
      <c r="AB197" s="8"/>
      <c r="AC197" s="4"/>
    </row>
    <row r="198" spans="1:29" x14ac:dyDescent="0.25">
      <c r="A198" s="94"/>
      <c r="B198" s="99"/>
      <c r="C198" s="96"/>
      <c r="D198" s="96"/>
      <c r="E198" s="96"/>
      <c r="F198" s="96"/>
      <c r="G198" s="95"/>
      <c r="H198" s="97"/>
      <c r="I198" s="97"/>
      <c r="J198" s="93"/>
      <c r="K198" s="93"/>
      <c r="L198" s="93"/>
      <c r="M198" s="93"/>
      <c r="N198" s="93"/>
      <c r="O198" s="93"/>
      <c r="P198" s="5"/>
      <c r="Q198" s="7"/>
      <c r="R198" s="8" t="str">
        <f>IFERROR(VLOOKUP(INDEX([5]Validation!$O$11:$R$14, MATCH($Q198,[5]Validation!$M$11:$M$14,0),MATCH($P198,[5]Validation!$O$9:$R$9,0)),[5]Validation!$F$10:$G$25,2,FALSE), "")</f>
        <v/>
      </c>
      <c r="S198" s="8"/>
      <c r="T198" s="8" t="str">
        <f>IFERROR(VLOOKUP(INDEX([5]Validation!$O$20:$R$23, MATCH($R198,[5]Validation!$M$20:$M$23,0),MATCH(J198,[5]Validation!$O$18:$R$18,0)),v.IPCC.risk,2,FALSE), "")</f>
        <v/>
      </c>
      <c r="U198" s="8" t="str">
        <f>IFERROR(VLOOKUP(INDEX([5]Validation!$O$20:$R$23, MATCH($R198,[5]Validation!$M$20:$M$23,0),MATCH(K198,[5]Validation!$O$18:$R$18,0)),v.IPCC.risk,2,FALSE), "")</f>
        <v/>
      </c>
      <c r="V198" s="8" t="str">
        <f>IFERROR(VLOOKUP(INDEX([5]Validation!$O$20:$R$23, MATCH($R198,[5]Validation!$M$20:$M$23,0),MATCH(L198,[5]Validation!$O$18:$R$18,0)),v.IPCC.risk,2,FALSE), "")</f>
        <v/>
      </c>
      <c r="W198" s="8" t="str">
        <f>IFERROR(VLOOKUP(INDEX([5]Validation!$O$20:$R$23, MATCH($R198,[5]Validation!$M$20:$M$23,0),MATCH(M198,[5]Validation!$O$18:$R$18,0)),v.IPCC.risk,2,FALSE), "")</f>
        <v/>
      </c>
      <c r="X198" s="8" t="str">
        <f>IFERROR(VLOOKUP(INDEX([5]Validation!$O$20:$R$23, MATCH($R198,[5]Validation!$M$20:$M$23,0),MATCH(N198,[5]Validation!$O$18:$R$18,0)),v.IPCC.risk,2,FALSE), "")</f>
        <v/>
      </c>
      <c r="Y198" s="8"/>
      <c r="Z198" s="8"/>
      <c r="AA198" s="8"/>
      <c r="AB198" s="8"/>
      <c r="AC198" s="4"/>
    </row>
    <row r="199" spans="1:29" x14ac:dyDescent="0.25">
      <c r="A199" s="94"/>
      <c r="B199" s="99"/>
      <c r="C199" s="96"/>
      <c r="D199" s="96"/>
      <c r="E199" s="96"/>
      <c r="F199" s="96"/>
      <c r="G199" s="95"/>
      <c r="H199" s="97"/>
      <c r="I199" s="97"/>
      <c r="J199" s="93"/>
      <c r="K199" s="93"/>
      <c r="L199" s="93"/>
      <c r="M199" s="93"/>
      <c r="N199" s="93"/>
      <c r="O199" s="93"/>
      <c r="P199" s="5"/>
      <c r="Q199" s="7"/>
      <c r="R199" s="8" t="str">
        <f>IFERROR(VLOOKUP(INDEX([5]Validation!$O$11:$R$14, MATCH($Q199,[5]Validation!$M$11:$M$14,0),MATCH($P199,[5]Validation!$O$9:$R$9,0)),[5]Validation!$F$10:$G$25,2,FALSE), "")</f>
        <v/>
      </c>
      <c r="S199" s="8"/>
      <c r="T199" s="8" t="str">
        <f>IFERROR(VLOOKUP(INDEX([5]Validation!$O$20:$R$23, MATCH($R199,[5]Validation!$M$20:$M$23,0),MATCH(J199,[5]Validation!$O$18:$R$18,0)),v.IPCC.risk,2,FALSE), "")</f>
        <v/>
      </c>
      <c r="U199" s="8" t="str">
        <f>IFERROR(VLOOKUP(INDEX([5]Validation!$O$20:$R$23, MATCH($R199,[5]Validation!$M$20:$M$23,0),MATCH(K199,[5]Validation!$O$18:$R$18,0)),v.IPCC.risk,2,FALSE), "")</f>
        <v/>
      </c>
      <c r="V199" s="8" t="str">
        <f>IFERROR(VLOOKUP(INDEX([5]Validation!$O$20:$R$23, MATCH($R199,[5]Validation!$M$20:$M$23,0),MATCH(L199,[5]Validation!$O$18:$R$18,0)),v.IPCC.risk,2,FALSE), "")</f>
        <v/>
      </c>
      <c r="W199" s="8" t="str">
        <f>IFERROR(VLOOKUP(INDEX([5]Validation!$O$20:$R$23, MATCH($R199,[5]Validation!$M$20:$M$23,0),MATCH(M199,[5]Validation!$O$18:$R$18,0)),v.IPCC.risk,2,FALSE), "")</f>
        <v/>
      </c>
      <c r="X199" s="8" t="str">
        <f>IFERROR(VLOOKUP(INDEX([5]Validation!$O$20:$R$23, MATCH($R199,[5]Validation!$M$20:$M$23,0),MATCH(N199,[5]Validation!$O$18:$R$18,0)),v.IPCC.risk,2,FALSE), "")</f>
        <v/>
      </c>
      <c r="Y199" s="8"/>
      <c r="Z199" s="8"/>
      <c r="AA199" s="8"/>
      <c r="AB199" s="8"/>
      <c r="AC199" s="4"/>
    </row>
    <row r="200" spans="1:29" x14ac:dyDescent="0.25">
      <c r="A200" s="94"/>
      <c r="B200" s="99"/>
      <c r="C200" s="96"/>
      <c r="D200" s="96"/>
      <c r="E200" s="96"/>
      <c r="F200" s="96"/>
      <c r="G200" s="95"/>
      <c r="H200" s="97"/>
      <c r="I200" s="97"/>
      <c r="J200" s="93"/>
      <c r="K200" s="93"/>
      <c r="L200" s="93"/>
      <c r="M200" s="93"/>
      <c r="N200" s="93"/>
      <c r="O200" s="93"/>
      <c r="P200" s="5"/>
      <c r="Q200" s="7"/>
      <c r="R200" s="8" t="str">
        <f>IFERROR(VLOOKUP(INDEX([5]Validation!$O$11:$R$14, MATCH($Q200,[5]Validation!$M$11:$M$14,0),MATCH($P200,[5]Validation!$O$9:$R$9,0)),[5]Validation!$F$10:$G$25,2,FALSE), "")</f>
        <v/>
      </c>
      <c r="S200" s="8"/>
      <c r="T200" s="8" t="str">
        <f>IFERROR(VLOOKUP(INDEX([5]Validation!$O$20:$R$23, MATCH($R200,[5]Validation!$M$20:$M$23,0),MATCH(J200,[5]Validation!$O$18:$R$18,0)),v.IPCC.risk,2,FALSE), "")</f>
        <v/>
      </c>
      <c r="U200" s="8" t="str">
        <f>IFERROR(VLOOKUP(INDEX([5]Validation!$O$20:$R$23, MATCH($R200,[5]Validation!$M$20:$M$23,0),MATCH(K200,[5]Validation!$O$18:$R$18,0)),v.IPCC.risk,2,FALSE), "")</f>
        <v/>
      </c>
      <c r="V200" s="8" t="str">
        <f>IFERROR(VLOOKUP(INDEX([5]Validation!$O$20:$R$23, MATCH($R200,[5]Validation!$M$20:$M$23,0),MATCH(L200,[5]Validation!$O$18:$R$18,0)),v.IPCC.risk,2,FALSE), "")</f>
        <v/>
      </c>
      <c r="W200" s="8" t="str">
        <f>IFERROR(VLOOKUP(INDEX([5]Validation!$O$20:$R$23, MATCH($R200,[5]Validation!$M$20:$M$23,0),MATCH(M200,[5]Validation!$O$18:$R$18,0)),v.IPCC.risk,2,FALSE), "")</f>
        <v/>
      </c>
      <c r="X200" s="8" t="str">
        <f>IFERROR(VLOOKUP(INDEX([5]Validation!$O$20:$R$23, MATCH($R200,[5]Validation!$M$20:$M$23,0),MATCH(N200,[5]Validation!$O$18:$R$18,0)),v.IPCC.risk,2,FALSE), "")</f>
        <v/>
      </c>
      <c r="Y200" s="8"/>
      <c r="Z200" s="8"/>
      <c r="AA200" s="8"/>
      <c r="AB200" s="8"/>
      <c r="AC200" s="4"/>
    </row>
    <row r="201" spans="1:29" x14ac:dyDescent="0.25">
      <c r="A201" s="94"/>
      <c r="B201" s="99"/>
      <c r="C201" s="96"/>
      <c r="D201" s="96"/>
      <c r="E201" s="96"/>
      <c r="F201" s="96"/>
      <c r="G201" s="95"/>
      <c r="H201" s="97"/>
      <c r="I201" s="97"/>
      <c r="J201" s="93"/>
      <c r="K201" s="93"/>
      <c r="L201" s="93"/>
      <c r="M201" s="93"/>
      <c r="N201" s="93"/>
      <c r="O201" s="93"/>
      <c r="P201" s="5"/>
      <c r="Q201" s="7"/>
      <c r="R201" s="8" t="str">
        <f>IFERROR(VLOOKUP(INDEX([5]Validation!$O$11:$R$14, MATCH($Q201,[5]Validation!$M$11:$M$14,0),MATCH($P201,[5]Validation!$O$9:$R$9,0)),[5]Validation!$F$10:$G$25,2,FALSE), "")</f>
        <v/>
      </c>
      <c r="S201" s="8"/>
      <c r="T201" s="8" t="str">
        <f>IFERROR(VLOOKUP(INDEX([5]Validation!$O$20:$R$23, MATCH($R201,[5]Validation!$M$20:$M$23,0),MATCH(J201,[5]Validation!$O$18:$R$18,0)),v.IPCC.risk,2,FALSE), "")</f>
        <v/>
      </c>
      <c r="U201" s="8" t="str">
        <f>IFERROR(VLOOKUP(INDEX([5]Validation!$O$20:$R$23, MATCH($R201,[5]Validation!$M$20:$M$23,0),MATCH(K201,[5]Validation!$O$18:$R$18,0)),v.IPCC.risk,2,FALSE), "")</f>
        <v/>
      </c>
      <c r="V201" s="8" t="str">
        <f>IFERROR(VLOOKUP(INDEX([5]Validation!$O$20:$R$23, MATCH($R201,[5]Validation!$M$20:$M$23,0),MATCH(L201,[5]Validation!$O$18:$R$18,0)),v.IPCC.risk,2,FALSE), "")</f>
        <v/>
      </c>
      <c r="W201" s="8" t="str">
        <f>IFERROR(VLOOKUP(INDEX([5]Validation!$O$20:$R$23, MATCH($R201,[5]Validation!$M$20:$M$23,0),MATCH(M201,[5]Validation!$O$18:$R$18,0)),v.IPCC.risk,2,FALSE), "")</f>
        <v/>
      </c>
      <c r="X201" s="8" t="str">
        <f>IFERROR(VLOOKUP(INDEX([5]Validation!$O$20:$R$23, MATCH($R201,[5]Validation!$M$20:$M$23,0),MATCH(N201,[5]Validation!$O$18:$R$18,0)),v.IPCC.risk,2,FALSE), "")</f>
        <v/>
      </c>
      <c r="Y201" s="8"/>
      <c r="Z201" s="8"/>
      <c r="AA201" s="8"/>
      <c r="AB201" s="8"/>
      <c r="AC201" s="4"/>
    </row>
    <row r="202" spans="1:29" x14ac:dyDescent="0.25">
      <c r="A202" s="94"/>
      <c r="B202" s="99"/>
      <c r="C202" s="96"/>
      <c r="D202" s="96"/>
      <c r="E202" s="96"/>
      <c r="F202" s="96"/>
      <c r="G202" s="95"/>
      <c r="H202" s="97"/>
      <c r="I202" s="97"/>
      <c r="J202" s="93"/>
      <c r="K202" s="93"/>
      <c r="L202" s="93"/>
      <c r="M202" s="93"/>
      <c r="N202" s="93"/>
      <c r="O202" s="93"/>
      <c r="P202" s="5"/>
      <c r="Q202" s="7"/>
      <c r="R202" s="8" t="str">
        <f>IFERROR(VLOOKUP(INDEX([5]Validation!$O$11:$R$14, MATCH($Q202,[5]Validation!$M$11:$M$14,0),MATCH($P202,[5]Validation!$O$9:$R$9,0)),[5]Validation!$F$10:$G$25,2,FALSE), "")</f>
        <v/>
      </c>
      <c r="S202" s="8"/>
      <c r="T202" s="8" t="str">
        <f>IFERROR(VLOOKUP(INDEX([5]Validation!$O$20:$R$23, MATCH($R202,[5]Validation!$M$20:$M$23,0),MATCH(J202,[5]Validation!$O$18:$R$18,0)),v.IPCC.risk,2,FALSE), "")</f>
        <v/>
      </c>
      <c r="U202" s="8" t="str">
        <f>IFERROR(VLOOKUP(INDEX([5]Validation!$O$20:$R$23, MATCH($R202,[5]Validation!$M$20:$M$23,0),MATCH(K202,[5]Validation!$O$18:$R$18,0)),v.IPCC.risk,2,FALSE), "")</f>
        <v/>
      </c>
      <c r="V202" s="8" t="str">
        <f>IFERROR(VLOOKUP(INDEX([5]Validation!$O$20:$R$23, MATCH($R202,[5]Validation!$M$20:$M$23,0),MATCH(L202,[5]Validation!$O$18:$R$18,0)),v.IPCC.risk,2,FALSE), "")</f>
        <v/>
      </c>
      <c r="W202" s="8" t="str">
        <f>IFERROR(VLOOKUP(INDEX([5]Validation!$O$20:$R$23, MATCH($R202,[5]Validation!$M$20:$M$23,0),MATCH(M202,[5]Validation!$O$18:$R$18,0)),v.IPCC.risk,2,FALSE), "")</f>
        <v/>
      </c>
      <c r="X202" s="8" t="str">
        <f>IFERROR(VLOOKUP(INDEX([5]Validation!$O$20:$R$23, MATCH($R202,[5]Validation!$M$20:$M$23,0),MATCH(N202,[5]Validation!$O$18:$R$18,0)),v.IPCC.risk,2,FALSE), "")</f>
        <v/>
      </c>
      <c r="Y202" s="8"/>
      <c r="Z202" s="8"/>
      <c r="AA202" s="8"/>
      <c r="AB202" s="8"/>
      <c r="AC202" s="4"/>
    </row>
    <row r="203" spans="1:29" x14ac:dyDescent="0.25">
      <c r="A203" s="94"/>
      <c r="B203" s="99"/>
      <c r="C203" s="96"/>
      <c r="D203" s="96"/>
      <c r="E203" s="96"/>
      <c r="F203" s="96"/>
      <c r="G203" s="95"/>
      <c r="H203" s="97"/>
      <c r="I203" s="97"/>
      <c r="J203" s="93"/>
      <c r="K203" s="93"/>
      <c r="L203" s="93"/>
      <c r="M203" s="93"/>
      <c r="N203" s="93"/>
      <c r="O203" s="93"/>
      <c r="P203" s="5"/>
      <c r="Q203" s="7"/>
      <c r="R203" s="8" t="str">
        <f>IFERROR(VLOOKUP(INDEX([5]Validation!$O$11:$R$14, MATCH($Q203,[5]Validation!$M$11:$M$14,0),MATCH($P203,[5]Validation!$O$9:$R$9,0)),[5]Validation!$F$10:$G$25,2,FALSE), "")</f>
        <v/>
      </c>
      <c r="S203" s="8"/>
      <c r="T203" s="8" t="str">
        <f>IFERROR(VLOOKUP(INDEX([5]Validation!$O$20:$R$23, MATCH($R203,[5]Validation!$M$20:$M$23,0),MATCH(J203,[5]Validation!$O$18:$R$18,0)),v.IPCC.risk,2,FALSE), "")</f>
        <v/>
      </c>
      <c r="U203" s="8" t="str">
        <f>IFERROR(VLOOKUP(INDEX([5]Validation!$O$20:$R$23, MATCH($R203,[5]Validation!$M$20:$M$23,0),MATCH(K203,[5]Validation!$O$18:$R$18,0)),v.IPCC.risk,2,FALSE), "")</f>
        <v/>
      </c>
      <c r="V203" s="8" t="str">
        <f>IFERROR(VLOOKUP(INDEX([5]Validation!$O$20:$R$23, MATCH($R203,[5]Validation!$M$20:$M$23,0),MATCH(L203,[5]Validation!$O$18:$R$18,0)),v.IPCC.risk,2,FALSE), "")</f>
        <v/>
      </c>
      <c r="W203" s="8" t="str">
        <f>IFERROR(VLOOKUP(INDEX([5]Validation!$O$20:$R$23, MATCH($R203,[5]Validation!$M$20:$M$23,0),MATCH(M203,[5]Validation!$O$18:$R$18,0)),v.IPCC.risk,2,FALSE), "")</f>
        <v/>
      </c>
      <c r="X203" s="8" t="str">
        <f>IFERROR(VLOOKUP(INDEX([5]Validation!$O$20:$R$23, MATCH($R203,[5]Validation!$M$20:$M$23,0),MATCH(N203,[5]Validation!$O$18:$R$18,0)),v.IPCC.risk,2,FALSE), "")</f>
        <v/>
      </c>
      <c r="Y203" s="8"/>
      <c r="Z203" s="8"/>
      <c r="AA203" s="8"/>
      <c r="AB203" s="8"/>
      <c r="AC203" s="4"/>
    </row>
    <row r="204" spans="1:29" x14ac:dyDescent="0.25">
      <c r="A204" s="94"/>
      <c r="B204" s="99"/>
      <c r="C204" s="96"/>
      <c r="D204" s="96"/>
      <c r="E204" s="96"/>
      <c r="F204" s="96"/>
      <c r="G204" s="95"/>
      <c r="H204" s="97"/>
      <c r="I204" s="97"/>
      <c r="J204" s="93"/>
      <c r="K204" s="93"/>
      <c r="L204" s="93"/>
      <c r="M204" s="93"/>
      <c r="N204" s="93"/>
      <c r="O204" s="93"/>
      <c r="P204" s="5"/>
      <c r="Q204" s="7"/>
      <c r="R204" s="8" t="str">
        <f>IFERROR(VLOOKUP(INDEX([5]Validation!$O$11:$R$14, MATCH($Q204,[5]Validation!$M$11:$M$14,0),MATCH($P204,[5]Validation!$O$9:$R$9,0)),[5]Validation!$F$10:$G$25,2,FALSE), "")</f>
        <v/>
      </c>
      <c r="S204" s="8"/>
      <c r="T204" s="8" t="str">
        <f>IFERROR(VLOOKUP(INDEX([5]Validation!$O$20:$R$23, MATCH($R204,[5]Validation!$M$20:$M$23,0),MATCH(J204,[5]Validation!$O$18:$R$18,0)),v.IPCC.risk,2,FALSE), "")</f>
        <v/>
      </c>
      <c r="U204" s="8" t="str">
        <f>IFERROR(VLOOKUP(INDEX([5]Validation!$O$20:$R$23, MATCH($R204,[5]Validation!$M$20:$M$23,0),MATCH(K204,[5]Validation!$O$18:$R$18,0)),v.IPCC.risk,2,FALSE), "")</f>
        <v/>
      </c>
      <c r="V204" s="8" t="str">
        <f>IFERROR(VLOOKUP(INDEX([5]Validation!$O$20:$R$23, MATCH($R204,[5]Validation!$M$20:$M$23,0),MATCH(L204,[5]Validation!$O$18:$R$18,0)),v.IPCC.risk,2,FALSE), "")</f>
        <v/>
      </c>
      <c r="W204" s="8" t="str">
        <f>IFERROR(VLOOKUP(INDEX([5]Validation!$O$20:$R$23, MATCH($R204,[5]Validation!$M$20:$M$23,0),MATCH(M204,[5]Validation!$O$18:$R$18,0)),v.IPCC.risk,2,FALSE), "")</f>
        <v/>
      </c>
      <c r="X204" s="8" t="str">
        <f>IFERROR(VLOOKUP(INDEX([5]Validation!$O$20:$R$23, MATCH($R204,[5]Validation!$M$20:$M$23,0),MATCH(N204,[5]Validation!$O$18:$R$18,0)),v.IPCC.risk,2,FALSE), "")</f>
        <v/>
      </c>
      <c r="Y204" s="8"/>
      <c r="Z204" s="8"/>
      <c r="AA204" s="8"/>
      <c r="AB204" s="8"/>
      <c r="AC204" s="4"/>
    </row>
    <row r="205" spans="1:29" x14ac:dyDescent="0.25">
      <c r="A205" s="94"/>
      <c r="B205" s="99"/>
      <c r="C205" s="96"/>
      <c r="D205" s="96"/>
      <c r="E205" s="96"/>
      <c r="F205" s="96"/>
      <c r="G205" s="95"/>
      <c r="H205" s="97"/>
      <c r="I205" s="97"/>
      <c r="J205" s="93"/>
      <c r="K205" s="93"/>
      <c r="L205" s="93"/>
      <c r="M205" s="93"/>
      <c r="N205" s="93"/>
      <c r="O205" s="93"/>
      <c r="P205" s="5"/>
      <c r="Q205" s="7"/>
      <c r="R205" s="8" t="str">
        <f>IFERROR(VLOOKUP(INDEX([5]Validation!$O$11:$R$14, MATCH($Q205,[5]Validation!$M$11:$M$14,0),MATCH($P205,[5]Validation!$O$9:$R$9,0)),[5]Validation!$F$10:$G$25,2,FALSE), "")</f>
        <v/>
      </c>
      <c r="S205" s="8"/>
      <c r="T205" s="8" t="str">
        <f>IFERROR(VLOOKUP(INDEX([5]Validation!$O$20:$R$23, MATCH($R205,[5]Validation!$M$20:$M$23,0),MATCH(J205,[5]Validation!$O$18:$R$18,0)),v.IPCC.risk,2,FALSE), "")</f>
        <v/>
      </c>
      <c r="U205" s="8" t="str">
        <f>IFERROR(VLOOKUP(INDEX([5]Validation!$O$20:$R$23, MATCH($R205,[5]Validation!$M$20:$M$23,0),MATCH(K205,[5]Validation!$O$18:$R$18,0)),v.IPCC.risk,2,FALSE), "")</f>
        <v/>
      </c>
      <c r="V205" s="8" t="str">
        <f>IFERROR(VLOOKUP(INDEX([5]Validation!$O$20:$R$23, MATCH($R205,[5]Validation!$M$20:$M$23,0),MATCH(L205,[5]Validation!$O$18:$R$18,0)),v.IPCC.risk,2,FALSE), "")</f>
        <v/>
      </c>
      <c r="W205" s="8" t="str">
        <f>IFERROR(VLOOKUP(INDEX([5]Validation!$O$20:$R$23, MATCH($R205,[5]Validation!$M$20:$M$23,0),MATCH(M205,[5]Validation!$O$18:$R$18,0)),v.IPCC.risk,2,FALSE), "")</f>
        <v/>
      </c>
      <c r="X205" s="8" t="str">
        <f>IFERROR(VLOOKUP(INDEX([5]Validation!$O$20:$R$23, MATCH($R205,[5]Validation!$M$20:$M$23,0),MATCH(N205,[5]Validation!$O$18:$R$18,0)),v.IPCC.risk,2,FALSE), "")</f>
        <v/>
      </c>
      <c r="Y205" s="8"/>
      <c r="Z205" s="8"/>
      <c r="AA205" s="8"/>
      <c r="AB205" s="8"/>
      <c r="AC205" s="4"/>
    </row>
    <row r="206" spans="1:29" x14ac:dyDescent="0.25">
      <c r="A206" s="94"/>
      <c r="B206" s="99"/>
      <c r="C206" s="96"/>
      <c r="D206" s="96"/>
      <c r="E206" s="96"/>
      <c r="F206" s="96"/>
      <c r="G206" s="95"/>
      <c r="H206" s="97"/>
      <c r="I206" s="97"/>
      <c r="J206" s="93"/>
      <c r="K206" s="93"/>
      <c r="L206" s="93"/>
      <c r="M206" s="93"/>
      <c r="N206" s="93"/>
      <c r="O206" s="93"/>
      <c r="P206" s="5"/>
      <c r="Q206" s="7"/>
      <c r="R206" s="8" t="str">
        <f>IFERROR(VLOOKUP(INDEX([5]Validation!$O$11:$R$14, MATCH($Q206,[5]Validation!$M$11:$M$14,0),MATCH($P206,[5]Validation!$O$9:$R$9,0)),[5]Validation!$F$10:$G$25,2,FALSE), "")</f>
        <v/>
      </c>
      <c r="S206" s="8"/>
      <c r="T206" s="8" t="str">
        <f>IFERROR(VLOOKUP(INDEX([5]Validation!$O$20:$R$23, MATCH($R206,[5]Validation!$M$20:$M$23,0),MATCH(J206,[5]Validation!$O$18:$R$18,0)),v.IPCC.risk,2,FALSE), "")</f>
        <v/>
      </c>
      <c r="U206" s="8" t="str">
        <f>IFERROR(VLOOKUP(INDEX([5]Validation!$O$20:$R$23, MATCH($R206,[5]Validation!$M$20:$M$23,0),MATCH(K206,[5]Validation!$O$18:$R$18,0)),v.IPCC.risk,2,FALSE), "")</f>
        <v/>
      </c>
      <c r="V206" s="8" t="str">
        <f>IFERROR(VLOOKUP(INDEX([5]Validation!$O$20:$R$23, MATCH($R206,[5]Validation!$M$20:$M$23,0),MATCH(L206,[5]Validation!$O$18:$R$18,0)),v.IPCC.risk,2,FALSE), "")</f>
        <v/>
      </c>
      <c r="W206" s="8" t="str">
        <f>IFERROR(VLOOKUP(INDEX([5]Validation!$O$20:$R$23, MATCH($R206,[5]Validation!$M$20:$M$23,0),MATCH(M206,[5]Validation!$O$18:$R$18,0)),v.IPCC.risk,2,FALSE), "")</f>
        <v/>
      </c>
      <c r="X206" s="8" t="str">
        <f>IFERROR(VLOOKUP(INDEX([5]Validation!$O$20:$R$23, MATCH($R206,[5]Validation!$M$20:$M$23,0),MATCH(N206,[5]Validation!$O$18:$R$18,0)),v.IPCC.risk,2,FALSE), "")</f>
        <v/>
      </c>
      <c r="Y206" s="8"/>
      <c r="Z206" s="8"/>
      <c r="AA206" s="8"/>
      <c r="AB206" s="8"/>
      <c r="AC206" s="4"/>
    </row>
    <row r="207" spans="1:29" x14ac:dyDescent="0.25">
      <c r="A207" s="94"/>
      <c r="B207" s="99"/>
      <c r="C207" s="96"/>
      <c r="D207" s="96"/>
      <c r="E207" s="96"/>
      <c r="F207" s="96"/>
      <c r="G207" s="95"/>
      <c r="H207" s="97"/>
      <c r="I207" s="97"/>
      <c r="J207" s="93"/>
      <c r="K207" s="93"/>
      <c r="L207" s="93"/>
      <c r="M207" s="93"/>
      <c r="N207" s="93"/>
      <c r="O207" s="93"/>
      <c r="P207" s="5"/>
      <c r="Q207" s="7"/>
      <c r="R207" s="8" t="str">
        <f>IFERROR(VLOOKUP(INDEX([5]Validation!$O$11:$R$14, MATCH($Q207,[5]Validation!$M$11:$M$14,0),MATCH($P207,[5]Validation!$O$9:$R$9,0)),[5]Validation!$F$10:$G$25,2,FALSE), "")</f>
        <v/>
      </c>
      <c r="S207" s="8"/>
      <c r="T207" s="8" t="str">
        <f>IFERROR(VLOOKUP(INDEX([5]Validation!$O$20:$R$23, MATCH($R207,[5]Validation!$M$20:$M$23,0),MATCH(J207,[5]Validation!$O$18:$R$18,0)),v.IPCC.risk,2,FALSE), "")</f>
        <v/>
      </c>
      <c r="U207" s="8" t="str">
        <f>IFERROR(VLOOKUP(INDEX([5]Validation!$O$20:$R$23, MATCH($R207,[5]Validation!$M$20:$M$23,0),MATCH(K207,[5]Validation!$O$18:$R$18,0)),v.IPCC.risk,2,FALSE), "")</f>
        <v/>
      </c>
      <c r="V207" s="8" t="str">
        <f>IFERROR(VLOOKUP(INDEX([5]Validation!$O$20:$R$23, MATCH($R207,[5]Validation!$M$20:$M$23,0),MATCH(L207,[5]Validation!$O$18:$R$18,0)),v.IPCC.risk,2,FALSE), "")</f>
        <v/>
      </c>
      <c r="W207" s="8" t="str">
        <f>IFERROR(VLOOKUP(INDEX([5]Validation!$O$20:$R$23, MATCH($R207,[5]Validation!$M$20:$M$23,0),MATCH(M207,[5]Validation!$O$18:$R$18,0)),v.IPCC.risk,2,FALSE), "")</f>
        <v/>
      </c>
      <c r="X207" s="8" t="str">
        <f>IFERROR(VLOOKUP(INDEX([5]Validation!$O$20:$R$23, MATCH($R207,[5]Validation!$M$20:$M$23,0),MATCH(N207,[5]Validation!$O$18:$R$18,0)),v.IPCC.risk,2,FALSE), "")</f>
        <v/>
      </c>
      <c r="Y207" s="8"/>
      <c r="Z207" s="8"/>
      <c r="AA207" s="8"/>
      <c r="AB207" s="8"/>
      <c r="AC207" s="4"/>
    </row>
    <row r="208" spans="1:29" x14ac:dyDescent="0.25">
      <c r="A208" s="94"/>
      <c r="B208" s="99"/>
      <c r="C208" s="96"/>
      <c r="D208" s="96"/>
      <c r="E208" s="96"/>
      <c r="F208" s="96"/>
      <c r="G208" s="95"/>
      <c r="H208" s="97"/>
      <c r="I208" s="97"/>
      <c r="J208" s="93"/>
      <c r="K208" s="93"/>
      <c r="L208" s="93"/>
      <c r="M208" s="93"/>
      <c r="N208" s="93"/>
      <c r="O208" s="93"/>
      <c r="P208" s="5"/>
      <c r="Q208" s="7"/>
      <c r="R208" s="8" t="str">
        <f>IFERROR(VLOOKUP(INDEX([5]Validation!$O$11:$R$14, MATCH($Q208,[5]Validation!$M$11:$M$14,0),MATCH($P208,[5]Validation!$O$9:$R$9,0)),[5]Validation!$F$10:$G$25,2,FALSE), "")</f>
        <v/>
      </c>
      <c r="S208" s="8"/>
      <c r="T208" s="8" t="str">
        <f>IFERROR(VLOOKUP(INDEX([5]Validation!$O$20:$R$23, MATCH($R208,[5]Validation!$M$20:$M$23,0),MATCH(J208,[5]Validation!$O$18:$R$18,0)),v.IPCC.risk,2,FALSE), "")</f>
        <v/>
      </c>
      <c r="U208" s="8" t="str">
        <f>IFERROR(VLOOKUP(INDEX([5]Validation!$O$20:$R$23, MATCH($R208,[5]Validation!$M$20:$M$23,0),MATCH(K208,[5]Validation!$O$18:$R$18,0)),v.IPCC.risk,2,FALSE), "")</f>
        <v/>
      </c>
      <c r="V208" s="8" t="str">
        <f>IFERROR(VLOOKUP(INDEX([5]Validation!$O$20:$R$23, MATCH($R208,[5]Validation!$M$20:$M$23,0),MATCH(L208,[5]Validation!$O$18:$R$18,0)),v.IPCC.risk,2,FALSE), "")</f>
        <v/>
      </c>
      <c r="W208" s="8" t="str">
        <f>IFERROR(VLOOKUP(INDEX([5]Validation!$O$20:$R$23, MATCH($R208,[5]Validation!$M$20:$M$23,0),MATCH(M208,[5]Validation!$O$18:$R$18,0)),v.IPCC.risk,2,FALSE), "")</f>
        <v/>
      </c>
      <c r="X208" s="8" t="str">
        <f>IFERROR(VLOOKUP(INDEX([5]Validation!$O$20:$R$23, MATCH($R208,[5]Validation!$M$20:$M$23,0),MATCH(N208,[5]Validation!$O$18:$R$18,0)),v.IPCC.risk,2,FALSE), "")</f>
        <v/>
      </c>
      <c r="Y208" s="8"/>
      <c r="Z208" s="8"/>
      <c r="AA208" s="8"/>
      <c r="AB208" s="8"/>
      <c r="AC208" s="4"/>
    </row>
    <row r="209" spans="1:29" x14ac:dyDescent="0.25">
      <c r="A209" s="94"/>
      <c r="B209" s="99"/>
      <c r="C209" s="96"/>
      <c r="D209" s="96"/>
      <c r="E209" s="96"/>
      <c r="F209" s="96"/>
      <c r="G209" s="95"/>
      <c r="H209" s="97"/>
      <c r="I209" s="97"/>
      <c r="J209" s="93"/>
      <c r="K209" s="93"/>
      <c r="L209" s="93"/>
      <c r="M209" s="93"/>
      <c r="N209" s="93"/>
      <c r="O209" s="93"/>
      <c r="P209" s="5"/>
      <c r="Q209" s="7"/>
      <c r="R209" s="8" t="str">
        <f>IFERROR(VLOOKUP(INDEX([5]Validation!$O$11:$R$14, MATCH($Q209,[5]Validation!$M$11:$M$14,0),MATCH($P209,[5]Validation!$O$9:$R$9,0)),[5]Validation!$F$10:$G$25,2,FALSE), "")</f>
        <v/>
      </c>
      <c r="S209" s="8"/>
      <c r="T209" s="8" t="str">
        <f>IFERROR(VLOOKUP(INDEX([5]Validation!$O$20:$R$23, MATCH($R209,[5]Validation!$M$20:$M$23,0),MATCH(J209,[5]Validation!$O$18:$R$18,0)),v.IPCC.risk,2,FALSE), "")</f>
        <v/>
      </c>
      <c r="U209" s="8" t="str">
        <f>IFERROR(VLOOKUP(INDEX([5]Validation!$O$20:$R$23, MATCH($R209,[5]Validation!$M$20:$M$23,0),MATCH(K209,[5]Validation!$O$18:$R$18,0)),v.IPCC.risk,2,FALSE), "")</f>
        <v/>
      </c>
      <c r="V209" s="8" t="str">
        <f>IFERROR(VLOOKUP(INDEX([5]Validation!$O$20:$R$23, MATCH($R209,[5]Validation!$M$20:$M$23,0),MATCH(L209,[5]Validation!$O$18:$R$18,0)),v.IPCC.risk,2,FALSE), "")</f>
        <v/>
      </c>
      <c r="W209" s="8" t="str">
        <f>IFERROR(VLOOKUP(INDEX([5]Validation!$O$20:$R$23, MATCH($R209,[5]Validation!$M$20:$M$23,0),MATCH(M209,[5]Validation!$O$18:$R$18,0)),v.IPCC.risk,2,FALSE), "")</f>
        <v/>
      </c>
      <c r="X209" s="8" t="str">
        <f>IFERROR(VLOOKUP(INDEX([5]Validation!$O$20:$R$23, MATCH($R209,[5]Validation!$M$20:$M$23,0),MATCH(N209,[5]Validation!$O$18:$R$18,0)),v.IPCC.risk,2,FALSE), "")</f>
        <v/>
      </c>
      <c r="Y209" s="8"/>
      <c r="Z209" s="8"/>
      <c r="AA209" s="8"/>
      <c r="AB209" s="8"/>
      <c r="AC209" s="4"/>
    </row>
    <row r="210" spans="1:29" x14ac:dyDescent="0.25">
      <c r="A210" s="94"/>
      <c r="B210" s="99"/>
      <c r="C210" s="96"/>
      <c r="D210" s="96"/>
      <c r="E210" s="96"/>
      <c r="F210" s="96"/>
      <c r="G210" s="95"/>
      <c r="H210" s="97"/>
      <c r="I210" s="97"/>
      <c r="J210" s="93"/>
      <c r="K210" s="93"/>
      <c r="L210" s="93"/>
      <c r="M210" s="93"/>
      <c r="N210" s="93"/>
      <c r="O210" s="93"/>
      <c r="P210" s="5"/>
      <c r="Q210" s="7"/>
      <c r="R210" s="8" t="str">
        <f>IFERROR(VLOOKUP(INDEX([5]Validation!$O$11:$R$14, MATCH($Q210,[5]Validation!$M$11:$M$14,0),MATCH($P210,[5]Validation!$O$9:$R$9,0)),[5]Validation!$F$10:$G$25,2,FALSE), "")</f>
        <v/>
      </c>
      <c r="S210" s="8"/>
      <c r="T210" s="8" t="str">
        <f>IFERROR(VLOOKUP(INDEX([5]Validation!$O$20:$R$23, MATCH($R210,[5]Validation!$M$20:$M$23,0),MATCH(J210,[5]Validation!$O$18:$R$18,0)),v.IPCC.risk,2,FALSE), "")</f>
        <v/>
      </c>
      <c r="U210" s="8" t="str">
        <f>IFERROR(VLOOKUP(INDEX([5]Validation!$O$20:$R$23, MATCH($R210,[5]Validation!$M$20:$M$23,0),MATCH(K210,[5]Validation!$O$18:$R$18,0)),v.IPCC.risk,2,FALSE), "")</f>
        <v/>
      </c>
      <c r="V210" s="8" t="str">
        <f>IFERROR(VLOOKUP(INDEX([5]Validation!$O$20:$R$23, MATCH($R210,[5]Validation!$M$20:$M$23,0),MATCH(L210,[5]Validation!$O$18:$R$18,0)),v.IPCC.risk,2,FALSE), "")</f>
        <v/>
      </c>
      <c r="W210" s="8" t="str">
        <f>IFERROR(VLOOKUP(INDEX([5]Validation!$O$20:$R$23, MATCH($R210,[5]Validation!$M$20:$M$23,0),MATCH(M210,[5]Validation!$O$18:$R$18,0)),v.IPCC.risk,2,FALSE), "")</f>
        <v/>
      </c>
      <c r="X210" s="8" t="str">
        <f>IFERROR(VLOOKUP(INDEX([5]Validation!$O$20:$R$23, MATCH($R210,[5]Validation!$M$20:$M$23,0),MATCH(N210,[5]Validation!$O$18:$R$18,0)),v.IPCC.risk,2,FALSE), "")</f>
        <v/>
      </c>
      <c r="Y210" s="8"/>
      <c r="Z210" s="8"/>
      <c r="AA210" s="8"/>
      <c r="AB210" s="8"/>
      <c r="AC210" s="4"/>
    </row>
    <row r="211" spans="1:29" x14ac:dyDescent="0.25">
      <c r="A211" s="94"/>
      <c r="B211" s="99"/>
      <c r="C211" s="96"/>
      <c r="D211" s="96"/>
      <c r="E211" s="96"/>
      <c r="F211" s="96"/>
      <c r="G211" s="95"/>
      <c r="H211" s="97"/>
      <c r="I211" s="97"/>
      <c r="J211" s="93"/>
      <c r="K211" s="93"/>
      <c r="L211" s="93"/>
      <c r="M211" s="93"/>
      <c r="N211" s="93"/>
      <c r="O211" s="93"/>
      <c r="P211" s="5"/>
      <c r="Q211" s="7"/>
      <c r="R211" s="8" t="str">
        <f>IFERROR(VLOOKUP(INDEX([5]Validation!$O$11:$R$14, MATCH($Q211,[5]Validation!$M$11:$M$14,0),MATCH($P211,[5]Validation!$O$9:$R$9,0)),[5]Validation!$F$10:$G$25,2,FALSE), "")</f>
        <v/>
      </c>
      <c r="S211" s="8"/>
      <c r="T211" s="8" t="str">
        <f>IFERROR(VLOOKUP(INDEX([5]Validation!$O$20:$R$23, MATCH($R211,[5]Validation!$M$20:$M$23,0),MATCH(J211,[5]Validation!$O$18:$R$18,0)),v.IPCC.risk,2,FALSE), "")</f>
        <v/>
      </c>
      <c r="U211" s="8" t="str">
        <f>IFERROR(VLOOKUP(INDEX([5]Validation!$O$20:$R$23, MATCH($R211,[5]Validation!$M$20:$M$23,0),MATCH(K211,[5]Validation!$O$18:$R$18,0)),v.IPCC.risk,2,FALSE), "")</f>
        <v/>
      </c>
      <c r="V211" s="8" t="str">
        <f>IFERROR(VLOOKUP(INDEX([5]Validation!$O$20:$R$23, MATCH($R211,[5]Validation!$M$20:$M$23,0),MATCH(L211,[5]Validation!$O$18:$R$18,0)),v.IPCC.risk,2,FALSE), "")</f>
        <v/>
      </c>
      <c r="W211" s="8" t="str">
        <f>IFERROR(VLOOKUP(INDEX([5]Validation!$O$20:$R$23, MATCH($R211,[5]Validation!$M$20:$M$23,0),MATCH(M211,[5]Validation!$O$18:$R$18,0)),v.IPCC.risk,2,FALSE), "")</f>
        <v/>
      </c>
      <c r="X211" s="8" t="str">
        <f>IFERROR(VLOOKUP(INDEX([5]Validation!$O$20:$R$23, MATCH($R211,[5]Validation!$M$20:$M$23,0),MATCH(N211,[5]Validation!$O$18:$R$18,0)),v.IPCC.risk,2,FALSE), "")</f>
        <v/>
      </c>
      <c r="Y211" s="8"/>
      <c r="Z211" s="8"/>
      <c r="AA211" s="8"/>
      <c r="AB211" s="8"/>
      <c r="AC211" s="4"/>
    </row>
    <row r="212" spans="1:29" x14ac:dyDescent="0.25">
      <c r="A212" s="94"/>
      <c r="B212" s="99"/>
      <c r="C212" s="96"/>
      <c r="D212" s="96"/>
      <c r="E212" s="96"/>
      <c r="F212" s="96"/>
      <c r="G212" s="95"/>
      <c r="H212" s="97"/>
      <c r="I212" s="97"/>
      <c r="J212" s="93"/>
      <c r="K212" s="93"/>
      <c r="L212" s="93"/>
      <c r="M212" s="93"/>
      <c r="N212" s="93"/>
      <c r="O212" s="93"/>
      <c r="P212" s="5"/>
      <c r="Q212" s="7"/>
      <c r="R212" s="8" t="str">
        <f>IFERROR(VLOOKUP(INDEX([5]Validation!$O$11:$R$14, MATCH($Q212,[5]Validation!$M$11:$M$14,0),MATCH($P212,[5]Validation!$O$9:$R$9,0)),[5]Validation!$F$10:$G$25,2,FALSE), "")</f>
        <v/>
      </c>
      <c r="S212" s="8"/>
      <c r="T212" s="8" t="str">
        <f>IFERROR(VLOOKUP(INDEX([5]Validation!$O$20:$R$23, MATCH($R212,[5]Validation!$M$20:$M$23,0),MATCH(J212,[5]Validation!$O$18:$R$18,0)),v.IPCC.risk,2,FALSE), "")</f>
        <v/>
      </c>
      <c r="U212" s="8" t="str">
        <f>IFERROR(VLOOKUP(INDEX([5]Validation!$O$20:$R$23, MATCH($R212,[5]Validation!$M$20:$M$23,0),MATCH(K212,[5]Validation!$O$18:$R$18,0)),v.IPCC.risk,2,FALSE), "")</f>
        <v/>
      </c>
      <c r="V212" s="8" t="str">
        <f>IFERROR(VLOOKUP(INDEX([5]Validation!$O$20:$R$23, MATCH($R212,[5]Validation!$M$20:$M$23,0),MATCH(L212,[5]Validation!$O$18:$R$18,0)),v.IPCC.risk,2,FALSE), "")</f>
        <v/>
      </c>
      <c r="W212" s="8" t="str">
        <f>IFERROR(VLOOKUP(INDEX([5]Validation!$O$20:$R$23, MATCH($R212,[5]Validation!$M$20:$M$23,0),MATCH(M212,[5]Validation!$O$18:$R$18,0)),v.IPCC.risk,2,FALSE), "")</f>
        <v/>
      </c>
      <c r="X212" s="8" t="str">
        <f>IFERROR(VLOOKUP(INDEX([5]Validation!$O$20:$R$23, MATCH($R212,[5]Validation!$M$20:$M$23,0),MATCH(N212,[5]Validation!$O$18:$R$18,0)),v.IPCC.risk,2,FALSE), "")</f>
        <v/>
      </c>
      <c r="Y212" s="8"/>
      <c r="Z212" s="8"/>
      <c r="AA212" s="8"/>
      <c r="AB212" s="8"/>
      <c r="AC212" s="4"/>
    </row>
    <row r="213" spans="1:29" x14ac:dyDescent="0.25">
      <c r="A213" s="94"/>
      <c r="B213" s="99"/>
      <c r="C213" s="96"/>
      <c r="D213" s="96"/>
      <c r="E213" s="96"/>
      <c r="F213" s="96"/>
      <c r="G213" s="95"/>
      <c r="H213" s="97"/>
      <c r="I213" s="97"/>
      <c r="J213" s="93"/>
      <c r="K213" s="93"/>
      <c r="L213" s="93"/>
      <c r="M213" s="93"/>
      <c r="N213" s="93"/>
      <c r="O213" s="93"/>
      <c r="P213" s="5"/>
      <c r="Q213" s="7"/>
      <c r="R213" s="8" t="str">
        <f>IFERROR(VLOOKUP(INDEX([5]Validation!$O$11:$R$14, MATCH($Q213,[5]Validation!$M$11:$M$14,0),MATCH($P213,[5]Validation!$O$9:$R$9,0)),[5]Validation!$F$10:$G$25,2,FALSE), "")</f>
        <v/>
      </c>
      <c r="S213" s="8"/>
      <c r="T213" s="8" t="str">
        <f>IFERROR(VLOOKUP(INDEX([5]Validation!$O$20:$R$23, MATCH($R213,[5]Validation!$M$20:$M$23,0),MATCH(J213,[5]Validation!$O$18:$R$18,0)),v.IPCC.risk,2,FALSE), "")</f>
        <v/>
      </c>
      <c r="U213" s="8" t="str">
        <f>IFERROR(VLOOKUP(INDEX([5]Validation!$O$20:$R$23, MATCH($R213,[5]Validation!$M$20:$M$23,0),MATCH(K213,[5]Validation!$O$18:$R$18,0)),v.IPCC.risk,2,FALSE), "")</f>
        <v/>
      </c>
      <c r="V213" s="8" t="str">
        <f>IFERROR(VLOOKUP(INDEX([5]Validation!$O$20:$R$23, MATCH($R213,[5]Validation!$M$20:$M$23,0),MATCH(L213,[5]Validation!$O$18:$R$18,0)),v.IPCC.risk,2,FALSE), "")</f>
        <v/>
      </c>
      <c r="W213" s="8" t="str">
        <f>IFERROR(VLOOKUP(INDEX([5]Validation!$O$20:$R$23, MATCH($R213,[5]Validation!$M$20:$M$23,0),MATCH(M213,[5]Validation!$O$18:$R$18,0)),v.IPCC.risk,2,FALSE), "")</f>
        <v/>
      </c>
      <c r="X213" s="8" t="str">
        <f>IFERROR(VLOOKUP(INDEX([5]Validation!$O$20:$R$23, MATCH($R213,[5]Validation!$M$20:$M$23,0),MATCH(N213,[5]Validation!$O$18:$R$18,0)),v.IPCC.risk,2,FALSE), "")</f>
        <v/>
      </c>
      <c r="Y213" s="8"/>
      <c r="Z213" s="8"/>
      <c r="AA213" s="8"/>
      <c r="AB213" s="8"/>
      <c r="AC213" s="4"/>
    </row>
    <row r="214" spans="1:29" x14ac:dyDescent="0.25">
      <c r="A214" s="94"/>
      <c r="B214" s="99"/>
      <c r="C214" s="96"/>
      <c r="D214" s="96"/>
      <c r="E214" s="96"/>
      <c r="F214" s="96"/>
      <c r="G214" s="95"/>
      <c r="H214" s="97"/>
      <c r="I214" s="97"/>
      <c r="J214" s="93"/>
      <c r="K214" s="93"/>
      <c r="L214" s="93"/>
      <c r="M214" s="93"/>
      <c r="N214" s="93"/>
      <c r="O214" s="93"/>
      <c r="P214" s="5"/>
      <c r="Q214" s="7"/>
      <c r="R214" s="8" t="str">
        <f>IFERROR(VLOOKUP(INDEX([5]Validation!$O$11:$R$14, MATCH($Q214,[5]Validation!$M$11:$M$14,0),MATCH($P214,[5]Validation!$O$9:$R$9,0)),[5]Validation!$F$10:$G$25,2,FALSE), "")</f>
        <v/>
      </c>
      <c r="S214" s="8"/>
      <c r="T214" s="8" t="str">
        <f>IFERROR(VLOOKUP(INDEX([5]Validation!$O$20:$R$23, MATCH($R214,[5]Validation!$M$20:$M$23,0),MATCH(J214,[5]Validation!$O$18:$R$18,0)),v.IPCC.risk,2,FALSE), "")</f>
        <v/>
      </c>
      <c r="U214" s="8" t="str">
        <f>IFERROR(VLOOKUP(INDEX([5]Validation!$O$20:$R$23, MATCH($R214,[5]Validation!$M$20:$M$23,0),MATCH(K214,[5]Validation!$O$18:$R$18,0)),v.IPCC.risk,2,FALSE), "")</f>
        <v/>
      </c>
      <c r="V214" s="8" t="str">
        <f>IFERROR(VLOOKUP(INDEX([5]Validation!$O$20:$R$23, MATCH($R214,[5]Validation!$M$20:$M$23,0),MATCH(L214,[5]Validation!$O$18:$R$18,0)),v.IPCC.risk,2,FALSE), "")</f>
        <v/>
      </c>
      <c r="W214" s="8" t="str">
        <f>IFERROR(VLOOKUP(INDEX([5]Validation!$O$20:$R$23, MATCH($R214,[5]Validation!$M$20:$M$23,0),MATCH(M214,[5]Validation!$O$18:$R$18,0)),v.IPCC.risk,2,FALSE), "")</f>
        <v/>
      </c>
      <c r="X214" s="8" t="str">
        <f>IFERROR(VLOOKUP(INDEX([5]Validation!$O$20:$R$23, MATCH($R214,[5]Validation!$M$20:$M$23,0),MATCH(N214,[5]Validation!$O$18:$R$18,0)),v.IPCC.risk,2,FALSE), "")</f>
        <v/>
      </c>
      <c r="Y214" s="8"/>
      <c r="Z214" s="8"/>
      <c r="AA214" s="8"/>
      <c r="AB214" s="8"/>
      <c r="AC214" s="4"/>
    </row>
    <row r="215" spans="1:29" x14ac:dyDescent="0.25">
      <c r="A215" s="94"/>
      <c r="B215" s="99"/>
      <c r="C215" s="96"/>
      <c r="D215" s="96"/>
      <c r="E215" s="96"/>
      <c r="F215" s="96"/>
      <c r="G215" s="95"/>
      <c r="H215" s="97"/>
      <c r="I215" s="97"/>
      <c r="J215" s="93"/>
      <c r="K215" s="93"/>
      <c r="L215" s="93"/>
      <c r="M215" s="93"/>
      <c r="N215" s="93"/>
      <c r="O215" s="93"/>
      <c r="P215" s="5"/>
      <c r="Q215" s="7"/>
      <c r="R215" s="8" t="str">
        <f>IFERROR(VLOOKUP(INDEX([5]Validation!$O$11:$R$14, MATCH($Q215,[5]Validation!$M$11:$M$14,0),MATCH($P215,[5]Validation!$O$9:$R$9,0)),[5]Validation!$F$10:$G$25,2,FALSE), "")</f>
        <v/>
      </c>
      <c r="S215" s="8"/>
      <c r="T215" s="8" t="str">
        <f>IFERROR(VLOOKUP(INDEX([5]Validation!$O$20:$R$23, MATCH($R215,[5]Validation!$M$20:$M$23,0),MATCH(J215,[5]Validation!$O$18:$R$18,0)),v.IPCC.risk,2,FALSE), "")</f>
        <v/>
      </c>
      <c r="U215" s="8" t="str">
        <f>IFERROR(VLOOKUP(INDEX([5]Validation!$O$20:$R$23, MATCH($R215,[5]Validation!$M$20:$M$23,0),MATCH(K215,[5]Validation!$O$18:$R$18,0)),v.IPCC.risk,2,FALSE), "")</f>
        <v/>
      </c>
      <c r="V215" s="8" t="str">
        <f>IFERROR(VLOOKUP(INDEX([5]Validation!$O$20:$R$23, MATCH($R215,[5]Validation!$M$20:$M$23,0),MATCH(L215,[5]Validation!$O$18:$R$18,0)),v.IPCC.risk,2,FALSE), "")</f>
        <v/>
      </c>
      <c r="W215" s="8" t="str">
        <f>IFERROR(VLOOKUP(INDEX([5]Validation!$O$20:$R$23, MATCH($R215,[5]Validation!$M$20:$M$23,0),MATCH(M215,[5]Validation!$O$18:$R$18,0)),v.IPCC.risk,2,FALSE), "")</f>
        <v/>
      </c>
      <c r="X215" s="8" t="str">
        <f>IFERROR(VLOOKUP(INDEX([5]Validation!$O$20:$R$23, MATCH($R215,[5]Validation!$M$20:$M$23,0),MATCH(N215,[5]Validation!$O$18:$R$18,0)),v.IPCC.risk,2,FALSE), "")</f>
        <v/>
      </c>
      <c r="Y215" s="8"/>
      <c r="Z215" s="8"/>
      <c r="AA215" s="8"/>
      <c r="AB215" s="8"/>
      <c r="AC215" s="4"/>
    </row>
    <row r="216" spans="1:29" x14ac:dyDescent="0.25">
      <c r="A216" s="94"/>
      <c r="B216" s="99"/>
      <c r="C216" s="96"/>
      <c r="D216" s="96"/>
      <c r="E216" s="96"/>
      <c r="F216" s="96"/>
      <c r="G216" s="95"/>
      <c r="H216" s="97"/>
      <c r="I216" s="97"/>
      <c r="J216" s="93"/>
      <c r="K216" s="93"/>
      <c r="L216" s="93"/>
      <c r="M216" s="93"/>
      <c r="N216" s="93"/>
      <c r="O216" s="93"/>
      <c r="P216" s="5"/>
      <c r="Q216" s="7"/>
      <c r="R216" s="8" t="str">
        <f>IFERROR(VLOOKUP(INDEX([5]Validation!$O$11:$R$14, MATCH($Q216,[5]Validation!$M$11:$M$14,0),MATCH($P216,[5]Validation!$O$9:$R$9,0)),[5]Validation!$F$10:$G$25,2,FALSE), "")</f>
        <v/>
      </c>
      <c r="S216" s="8"/>
      <c r="T216" s="8" t="str">
        <f>IFERROR(VLOOKUP(INDEX([5]Validation!$O$20:$R$23, MATCH($R216,[5]Validation!$M$20:$M$23,0),MATCH(J216,[5]Validation!$O$18:$R$18,0)),v.IPCC.risk,2,FALSE), "")</f>
        <v/>
      </c>
      <c r="U216" s="8" t="str">
        <f>IFERROR(VLOOKUP(INDEX([5]Validation!$O$20:$R$23, MATCH($R216,[5]Validation!$M$20:$M$23,0),MATCH(K216,[5]Validation!$O$18:$R$18,0)),v.IPCC.risk,2,FALSE), "")</f>
        <v/>
      </c>
      <c r="V216" s="8" t="str">
        <f>IFERROR(VLOOKUP(INDEX([5]Validation!$O$20:$R$23, MATCH($R216,[5]Validation!$M$20:$M$23,0),MATCH(L216,[5]Validation!$O$18:$R$18,0)),v.IPCC.risk,2,FALSE), "")</f>
        <v/>
      </c>
      <c r="W216" s="8" t="str">
        <f>IFERROR(VLOOKUP(INDEX([5]Validation!$O$20:$R$23, MATCH($R216,[5]Validation!$M$20:$M$23,0),MATCH(M216,[5]Validation!$O$18:$R$18,0)),v.IPCC.risk,2,FALSE), "")</f>
        <v/>
      </c>
      <c r="X216" s="8" t="str">
        <f>IFERROR(VLOOKUP(INDEX([5]Validation!$O$20:$R$23, MATCH($R216,[5]Validation!$M$20:$M$23,0),MATCH(N216,[5]Validation!$O$18:$R$18,0)),v.IPCC.risk,2,FALSE), "")</f>
        <v/>
      </c>
      <c r="Y216" s="8"/>
      <c r="Z216" s="8"/>
      <c r="AA216" s="8"/>
      <c r="AB216" s="8"/>
      <c r="AC216" s="4"/>
    </row>
    <row r="217" spans="1:29" x14ac:dyDescent="0.25">
      <c r="A217" s="94"/>
      <c r="B217" s="99"/>
      <c r="C217" s="96"/>
      <c r="D217" s="96"/>
      <c r="E217" s="96"/>
      <c r="F217" s="96"/>
      <c r="G217" s="95"/>
      <c r="H217" s="97"/>
      <c r="I217" s="97"/>
      <c r="J217" s="93"/>
      <c r="K217" s="93"/>
      <c r="L217" s="93"/>
      <c r="M217" s="93"/>
      <c r="N217" s="93"/>
      <c r="O217" s="93"/>
      <c r="P217" s="5"/>
      <c r="Q217" s="7"/>
      <c r="R217" s="8" t="str">
        <f>IFERROR(VLOOKUP(INDEX([5]Validation!$O$11:$R$14, MATCH($Q217,[5]Validation!$M$11:$M$14,0),MATCH($P217,[5]Validation!$O$9:$R$9,0)),[5]Validation!$F$10:$G$25,2,FALSE), "")</f>
        <v/>
      </c>
      <c r="S217" s="8"/>
      <c r="T217" s="8" t="str">
        <f>IFERROR(VLOOKUP(INDEX([5]Validation!$O$20:$R$23, MATCH($R217,[5]Validation!$M$20:$M$23,0),MATCH(J217,[5]Validation!$O$18:$R$18,0)),v.IPCC.risk,2,FALSE), "")</f>
        <v/>
      </c>
      <c r="U217" s="8" t="str">
        <f>IFERROR(VLOOKUP(INDEX([5]Validation!$O$20:$R$23, MATCH($R217,[5]Validation!$M$20:$M$23,0),MATCH(K217,[5]Validation!$O$18:$R$18,0)),v.IPCC.risk,2,FALSE), "")</f>
        <v/>
      </c>
      <c r="V217" s="8" t="str">
        <f>IFERROR(VLOOKUP(INDEX([5]Validation!$O$20:$R$23, MATCH($R217,[5]Validation!$M$20:$M$23,0),MATCH(L217,[5]Validation!$O$18:$R$18,0)),v.IPCC.risk,2,FALSE), "")</f>
        <v/>
      </c>
      <c r="W217" s="8" t="str">
        <f>IFERROR(VLOOKUP(INDEX([5]Validation!$O$20:$R$23, MATCH($R217,[5]Validation!$M$20:$M$23,0),MATCH(M217,[5]Validation!$O$18:$R$18,0)),v.IPCC.risk,2,FALSE), "")</f>
        <v/>
      </c>
      <c r="X217" s="8" t="str">
        <f>IFERROR(VLOOKUP(INDEX([5]Validation!$O$20:$R$23, MATCH($R217,[5]Validation!$M$20:$M$23,0),MATCH(N217,[5]Validation!$O$18:$R$18,0)),v.IPCC.risk,2,FALSE), "")</f>
        <v/>
      </c>
      <c r="Y217" s="8"/>
      <c r="Z217" s="8"/>
      <c r="AA217" s="8"/>
      <c r="AB217" s="8"/>
      <c r="AC217" s="4"/>
    </row>
    <row r="218" spans="1:29" x14ac:dyDescent="0.25">
      <c r="A218" s="94"/>
      <c r="B218" s="99"/>
      <c r="C218" s="96"/>
      <c r="D218" s="96"/>
      <c r="E218" s="96"/>
      <c r="F218" s="96"/>
      <c r="G218" s="95"/>
      <c r="H218" s="97"/>
      <c r="I218" s="97"/>
      <c r="J218" s="93"/>
      <c r="K218" s="93"/>
      <c r="L218" s="93"/>
      <c r="M218" s="93"/>
      <c r="N218" s="93"/>
      <c r="O218" s="93"/>
      <c r="P218" s="5"/>
      <c r="Q218" s="7"/>
      <c r="R218" s="8" t="str">
        <f>IFERROR(VLOOKUP(INDEX([5]Validation!$O$11:$R$14, MATCH($Q218,[5]Validation!$M$11:$M$14,0),MATCH($P218,[5]Validation!$O$9:$R$9,0)),[5]Validation!$F$10:$G$25,2,FALSE), "")</f>
        <v/>
      </c>
      <c r="S218" s="8"/>
      <c r="T218" s="8" t="str">
        <f>IFERROR(VLOOKUP(INDEX([5]Validation!$O$20:$R$23, MATCH($R218,[5]Validation!$M$20:$M$23,0),MATCH(J218,[5]Validation!$O$18:$R$18,0)),v.IPCC.risk,2,FALSE), "")</f>
        <v/>
      </c>
      <c r="U218" s="8" t="str">
        <f>IFERROR(VLOOKUP(INDEX([5]Validation!$O$20:$R$23, MATCH($R218,[5]Validation!$M$20:$M$23,0),MATCH(K218,[5]Validation!$O$18:$R$18,0)),v.IPCC.risk,2,FALSE), "")</f>
        <v/>
      </c>
      <c r="V218" s="8" t="str">
        <f>IFERROR(VLOOKUP(INDEX([5]Validation!$O$20:$R$23, MATCH($R218,[5]Validation!$M$20:$M$23,0),MATCH(L218,[5]Validation!$O$18:$R$18,0)),v.IPCC.risk,2,FALSE), "")</f>
        <v/>
      </c>
      <c r="W218" s="8" t="str">
        <f>IFERROR(VLOOKUP(INDEX([5]Validation!$O$20:$R$23, MATCH($R218,[5]Validation!$M$20:$M$23,0),MATCH(M218,[5]Validation!$O$18:$R$18,0)),v.IPCC.risk,2,FALSE), "")</f>
        <v/>
      </c>
      <c r="X218" s="8" t="str">
        <f>IFERROR(VLOOKUP(INDEX([5]Validation!$O$20:$R$23, MATCH($R218,[5]Validation!$M$20:$M$23,0),MATCH(N218,[5]Validation!$O$18:$R$18,0)),v.IPCC.risk,2,FALSE), "")</f>
        <v/>
      </c>
      <c r="Y218" s="8"/>
      <c r="Z218" s="8"/>
      <c r="AA218" s="8"/>
      <c r="AB218" s="8"/>
      <c r="AC218" s="4"/>
    </row>
    <row r="219" spans="1:29" x14ac:dyDescent="0.25">
      <c r="A219" s="94"/>
      <c r="B219" s="99"/>
      <c r="C219" s="96"/>
      <c r="D219" s="96"/>
      <c r="E219" s="96"/>
      <c r="F219" s="96"/>
      <c r="G219" s="95"/>
      <c r="H219" s="97"/>
      <c r="I219" s="97"/>
      <c r="J219" s="93"/>
      <c r="K219" s="93"/>
      <c r="L219" s="93"/>
      <c r="M219" s="93"/>
      <c r="N219" s="93"/>
      <c r="O219" s="93"/>
      <c r="P219" s="5"/>
      <c r="Q219" s="7"/>
      <c r="R219" s="8" t="str">
        <f>IFERROR(VLOOKUP(INDEX([5]Validation!$O$11:$R$14, MATCH($Q219,[5]Validation!$M$11:$M$14,0),MATCH($P219,[5]Validation!$O$9:$R$9,0)),[5]Validation!$F$10:$G$25,2,FALSE), "")</f>
        <v/>
      </c>
      <c r="S219" s="8"/>
      <c r="T219" s="8" t="str">
        <f>IFERROR(VLOOKUP(INDEX([5]Validation!$O$20:$R$23, MATCH($R219,[5]Validation!$M$20:$M$23,0),MATCH(J219,[5]Validation!$O$18:$R$18,0)),v.IPCC.risk,2,FALSE), "")</f>
        <v/>
      </c>
      <c r="U219" s="8" t="str">
        <f>IFERROR(VLOOKUP(INDEX([5]Validation!$O$20:$R$23, MATCH($R219,[5]Validation!$M$20:$M$23,0),MATCH(K219,[5]Validation!$O$18:$R$18,0)),v.IPCC.risk,2,FALSE), "")</f>
        <v/>
      </c>
      <c r="V219" s="8" t="str">
        <f>IFERROR(VLOOKUP(INDEX([5]Validation!$O$20:$R$23, MATCH($R219,[5]Validation!$M$20:$M$23,0),MATCH(L219,[5]Validation!$O$18:$R$18,0)),v.IPCC.risk,2,FALSE), "")</f>
        <v/>
      </c>
      <c r="W219" s="8" t="str">
        <f>IFERROR(VLOOKUP(INDEX([5]Validation!$O$20:$R$23, MATCH($R219,[5]Validation!$M$20:$M$23,0),MATCH(M219,[5]Validation!$O$18:$R$18,0)),v.IPCC.risk,2,FALSE), "")</f>
        <v/>
      </c>
      <c r="X219" s="8" t="str">
        <f>IFERROR(VLOOKUP(INDEX([5]Validation!$O$20:$R$23, MATCH($R219,[5]Validation!$M$20:$M$23,0),MATCH(N219,[5]Validation!$O$18:$R$18,0)),v.IPCC.risk,2,FALSE), "")</f>
        <v/>
      </c>
      <c r="Y219" s="8"/>
      <c r="Z219" s="8"/>
      <c r="AA219" s="8"/>
      <c r="AB219" s="8"/>
      <c r="AC219" s="4"/>
    </row>
    <row r="220" spans="1:29" x14ac:dyDescent="0.25">
      <c r="A220" s="94"/>
      <c r="B220" s="99"/>
      <c r="C220" s="96"/>
      <c r="D220" s="96"/>
      <c r="E220" s="96"/>
      <c r="F220" s="96"/>
      <c r="G220" s="95"/>
      <c r="H220" s="97"/>
      <c r="I220" s="97"/>
      <c r="J220" s="93"/>
      <c r="K220" s="93"/>
      <c r="L220" s="93"/>
      <c r="M220" s="93"/>
      <c r="N220" s="93"/>
      <c r="O220" s="93"/>
      <c r="P220" s="5"/>
      <c r="Q220" s="7"/>
      <c r="R220" s="8" t="str">
        <f>IFERROR(VLOOKUP(INDEX([5]Validation!$O$11:$R$14, MATCH($Q220,[5]Validation!$M$11:$M$14,0),MATCH($P220,[5]Validation!$O$9:$R$9,0)),[5]Validation!$F$10:$G$25,2,FALSE), "")</f>
        <v/>
      </c>
      <c r="S220" s="8"/>
      <c r="T220" s="8" t="str">
        <f>IFERROR(VLOOKUP(INDEX([5]Validation!$O$20:$R$23, MATCH($R220,[5]Validation!$M$20:$M$23,0),MATCH(J220,[5]Validation!$O$18:$R$18,0)),v.IPCC.risk,2,FALSE), "")</f>
        <v/>
      </c>
      <c r="U220" s="8" t="str">
        <f>IFERROR(VLOOKUP(INDEX([5]Validation!$O$20:$R$23, MATCH($R220,[5]Validation!$M$20:$M$23,0),MATCH(K220,[5]Validation!$O$18:$R$18,0)),v.IPCC.risk,2,FALSE), "")</f>
        <v/>
      </c>
      <c r="V220" s="8" t="str">
        <f>IFERROR(VLOOKUP(INDEX([5]Validation!$O$20:$R$23, MATCH($R220,[5]Validation!$M$20:$M$23,0),MATCH(L220,[5]Validation!$O$18:$R$18,0)),v.IPCC.risk,2,FALSE), "")</f>
        <v/>
      </c>
      <c r="W220" s="8" t="str">
        <f>IFERROR(VLOOKUP(INDEX([5]Validation!$O$20:$R$23, MATCH($R220,[5]Validation!$M$20:$M$23,0),MATCH(M220,[5]Validation!$O$18:$R$18,0)),v.IPCC.risk,2,FALSE), "")</f>
        <v/>
      </c>
      <c r="X220" s="8" t="str">
        <f>IFERROR(VLOOKUP(INDEX([5]Validation!$O$20:$R$23, MATCH($R220,[5]Validation!$M$20:$M$23,0),MATCH(N220,[5]Validation!$O$18:$R$18,0)),v.IPCC.risk,2,FALSE), "")</f>
        <v/>
      </c>
      <c r="Y220" s="8"/>
      <c r="Z220" s="8"/>
      <c r="AA220" s="8"/>
      <c r="AB220" s="8"/>
      <c r="AC220" s="4"/>
    </row>
    <row r="221" spans="1:29" x14ac:dyDescent="0.25">
      <c r="A221" s="94"/>
      <c r="B221" s="99"/>
      <c r="C221" s="96"/>
      <c r="D221" s="96"/>
      <c r="E221" s="96"/>
      <c r="F221" s="96"/>
      <c r="G221" s="95"/>
      <c r="H221" s="97"/>
      <c r="I221" s="97"/>
      <c r="J221" s="93"/>
      <c r="K221" s="93"/>
      <c r="L221" s="93"/>
      <c r="M221" s="93"/>
      <c r="N221" s="93"/>
      <c r="O221" s="93"/>
      <c r="P221" s="5"/>
      <c r="Q221" s="7"/>
      <c r="R221" s="8" t="str">
        <f>IFERROR(VLOOKUP(INDEX([5]Validation!$O$11:$R$14, MATCH($Q221,[5]Validation!$M$11:$M$14,0),MATCH($P221,[5]Validation!$O$9:$R$9,0)),[5]Validation!$F$10:$G$25,2,FALSE), "")</f>
        <v/>
      </c>
      <c r="S221" s="8"/>
      <c r="T221" s="8" t="str">
        <f>IFERROR(VLOOKUP(INDEX([5]Validation!$O$20:$R$23, MATCH($R221,[5]Validation!$M$20:$M$23,0),MATCH(J221,[5]Validation!$O$18:$R$18,0)),v.IPCC.risk,2,FALSE), "")</f>
        <v/>
      </c>
      <c r="U221" s="8" t="str">
        <f>IFERROR(VLOOKUP(INDEX([5]Validation!$O$20:$R$23, MATCH($R221,[5]Validation!$M$20:$M$23,0),MATCH(K221,[5]Validation!$O$18:$R$18,0)),v.IPCC.risk,2,FALSE), "")</f>
        <v/>
      </c>
      <c r="V221" s="8" t="str">
        <f>IFERROR(VLOOKUP(INDEX([5]Validation!$O$20:$R$23, MATCH($R221,[5]Validation!$M$20:$M$23,0),MATCH(L221,[5]Validation!$O$18:$R$18,0)),v.IPCC.risk,2,FALSE), "")</f>
        <v/>
      </c>
      <c r="W221" s="8" t="str">
        <f>IFERROR(VLOOKUP(INDEX([5]Validation!$O$20:$R$23, MATCH($R221,[5]Validation!$M$20:$M$23,0),MATCH(M221,[5]Validation!$O$18:$R$18,0)),v.IPCC.risk,2,FALSE), "")</f>
        <v/>
      </c>
      <c r="X221" s="8" t="str">
        <f>IFERROR(VLOOKUP(INDEX([5]Validation!$O$20:$R$23, MATCH($R221,[5]Validation!$M$20:$M$23,0),MATCH(N221,[5]Validation!$O$18:$R$18,0)),v.IPCC.risk,2,FALSE), "")</f>
        <v/>
      </c>
      <c r="Y221" s="8"/>
      <c r="Z221" s="8"/>
      <c r="AA221" s="8"/>
      <c r="AB221" s="8"/>
      <c r="AC221" s="4"/>
    </row>
    <row r="222" spans="1:29" x14ac:dyDescent="0.25">
      <c r="A222" s="94"/>
      <c r="B222" s="99"/>
      <c r="C222" s="96"/>
      <c r="D222" s="96"/>
      <c r="E222" s="96"/>
      <c r="F222" s="96"/>
      <c r="G222" s="95"/>
      <c r="H222" s="97"/>
      <c r="I222" s="97"/>
      <c r="J222" s="93"/>
      <c r="K222" s="93"/>
      <c r="L222" s="93"/>
      <c r="M222" s="93"/>
      <c r="N222" s="93"/>
      <c r="O222" s="93"/>
      <c r="P222" s="5"/>
      <c r="Q222" s="7"/>
      <c r="R222" s="8" t="str">
        <f>IFERROR(VLOOKUP(INDEX([5]Validation!$O$11:$R$14, MATCH($Q222,[5]Validation!$M$11:$M$14,0),MATCH($P222,[5]Validation!$O$9:$R$9,0)),[5]Validation!$F$10:$G$25,2,FALSE), "")</f>
        <v/>
      </c>
      <c r="S222" s="8"/>
      <c r="T222" s="8" t="str">
        <f>IFERROR(VLOOKUP(INDEX([5]Validation!$O$20:$R$23, MATCH($R222,[5]Validation!$M$20:$M$23,0),MATCH(J222,[5]Validation!$O$18:$R$18,0)),v.IPCC.risk,2,FALSE), "")</f>
        <v/>
      </c>
      <c r="U222" s="8" t="str">
        <f>IFERROR(VLOOKUP(INDEX([5]Validation!$O$20:$R$23, MATCH($R222,[5]Validation!$M$20:$M$23,0),MATCH(K222,[5]Validation!$O$18:$R$18,0)),v.IPCC.risk,2,FALSE), "")</f>
        <v/>
      </c>
      <c r="V222" s="8" t="str">
        <f>IFERROR(VLOOKUP(INDEX([5]Validation!$O$20:$R$23, MATCH($R222,[5]Validation!$M$20:$M$23,0),MATCH(L222,[5]Validation!$O$18:$R$18,0)),v.IPCC.risk,2,FALSE), "")</f>
        <v/>
      </c>
      <c r="W222" s="8" t="str">
        <f>IFERROR(VLOOKUP(INDEX([5]Validation!$O$20:$R$23, MATCH($R222,[5]Validation!$M$20:$M$23,0),MATCH(M222,[5]Validation!$O$18:$R$18,0)),v.IPCC.risk,2,FALSE), "")</f>
        <v/>
      </c>
      <c r="X222" s="8" t="str">
        <f>IFERROR(VLOOKUP(INDEX([5]Validation!$O$20:$R$23, MATCH($R222,[5]Validation!$M$20:$M$23,0),MATCH(N222,[5]Validation!$O$18:$R$18,0)),v.IPCC.risk,2,FALSE), "")</f>
        <v/>
      </c>
      <c r="Y222" s="8"/>
      <c r="Z222" s="8"/>
      <c r="AA222" s="8"/>
      <c r="AB222" s="8"/>
      <c r="AC222" s="4"/>
    </row>
    <row r="223" spans="1:29" x14ac:dyDescent="0.25">
      <c r="A223" s="94"/>
      <c r="B223" s="99"/>
      <c r="C223" s="96"/>
      <c r="D223" s="96"/>
      <c r="E223" s="96"/>
      <c r="F223" s="96"/>
      <c r="G223" s="95"/>
      <c r="H223" s="97"/>
      <c r="I223" s="97"/>
      <c r="J223" s="93"/>
      <c r="K223" s="93"/>
      <c r="L223" s="93"/>
      <c r="M223" s="93"/>
      <c r="N223" s="93"/>
      <c r="O223" s="93"/>
      <c r="P223" s="5"/>
      <c r="Q223" s="7"/>
      <c r="R223" s="8" t="str">
        <f>IFERROR(VLOOKUP(INDEX([5]Validation!$O$11:$R$14, MATCH($Q223,[5]Validation!$M$11:$M$14,0),MATCH($P223,[5]Validation!$O$9:$R$9,0)),[5]Validation!$F$10:$G$25,2,FALSE), "")</f>
        <v/>
      </c>
      <c r="S223" s="8"/>
      <c r="T223" s="8" t="str">
        <f>IFERROR(VLOOKUP(INDEX([5]Validation!$O$20:$R$23, MATCH($R223,[5]Validation!$M$20:$M$23,0),MATCH(J223,[5]Validation!$O$18:$R$18,0)),v.IPCC.risk,2,FALSE), "")</f>
        <v/>
      </c>
      <c r="U223" s="8" t="str">
        <f>IFERROR(VLOOKUP(INDEX([5]Validation!$O$20:$R$23, MATCH($R223,[5]Validation!$M$20:$M$23,0),MATCH(K223,[5]Validation!$O$18:$R$18,0)),v.IPCC.risk,2,FALSE), "")</f>
        <v/>
      </c>
      <c r="V223" s="8" t="str">
        <f>IFERROR(VLOOKUP(INDEX([5]Validation!$O$20:$R$23, MATCH($R223,[5]Validation!$M$20:$M$23,0),MATCH(L223,[5]Validation!$O$18:$R$18,0)),v.IPCC.risk,2,FALSE), "")</f>
        <v/>
      </c>
      <c r="W223" s="8" t="str">
        <f>IFERROR(VLOOKUP(INDEX([5]Validation!$O$20:$R$23, MATCH($R223,[5]Validation!$M$20:$M$23,0),MATCH(M223,[5]Validation!$O$18:$R$18,0)),v.IPCC.risk,2,FALSE), "")</f>
        <v/>
      </c>
      <c r="X223" s="8" t="str">
        <f>IFERROR(VLOOKUP(INDEX([5]Validation!$O$20:$R$23, MATCH($R223,[5]Validation!$M$20:$M$23,0),MATCH(N223,[5]Validation!$O$18:$R$18,0)),v.IPCC.risk,2,FALSE), "")</f>
        <v/>
      </c>
      <c r="Y223" s="8"/>
      <c r="Z223" s="8"/>
      <c r="AA223" s="8"/>
      <c r="AB223" s="8"/>
      <c r="AC223" s="4"/>
    </row>
    <row r="224" spans="1:29" x14ac:dyDescent="0.25">
      <c r="A224" s="94"/>
      <c r="B224" s="99"/>
      <c r="C224" s="96"/>
      <c r="D224" s="96"/>
      <c r="E224" s="96"/>
      <c r="F224" s="96"/>
      <c r="G224" s="95"/>
      <c r="H224" s="97"/>
      <c r="I224" s="97"/>
      <c r="J224" s="93"/>
      <c r="K224" s="93"/>
      <c r="L224" s="93"/>
      <c r="M224" s="93"/>
      <c r="N224" s="93"/>
      <c r="O224" s="93"/>
      <c r="P224" s="5"/>
      <c r="Q224" s="7"/>
      <c r="R224" s="8" t="str">
        <f>IFERROR(VLOOKUP(INDEX([5]Validation!$O$11:$R$14, MATCH($Q224,[5]Validation!$M$11:$M$14,0),MATCH($P224,[5]Validation!$O$9:$R$9,0)),[5]Validation!$F$10:$G$25,2,FALSE), "")</f>
        <v/>
      </c>
      <c r="S224" s="8"/>
      <c r="T224" s="8" t="str">
        <f>IFERROR(VLOOKUP(INDEX([5]Validation!$O$20:$R$23, MATCH($R224,[5]Validation!$M$20:$M$23,0),MATCH(J224,[5]Validation!$O$18:$R$18,0)),v.IPCC.risk,2,FALSE), "")</f>
        <v/>
      </c>
      <c r="U224" s="8" t="str">
        <f>IFERROR(VLOOKUP(INDEX([5]Validation!$O$20:$R$23, MATCH($R224,[5]Validation!$M$20:$M$23,0),MATCH(K224,[5]Validation!$O$18:$R$18,0)),v.IPCC.risk,2,FALSE), "")</f>
        <v/>
      </c>
      <c r="V224" s="8" t="str">
        <f>IFERROR(VLOOKUP(INDEX([5]Validation!$O$20:$R$23, MATCH($R224,[5]Validation!$M$20:$M$23,0),MATCH(L224,[5]Validation!$O$18:$R$18,0)),v.IPCC.risk,2,FALSE), "")</f>
        <v/>
      </c>
      <c r="W224" s="8" t="str">
        <f>IFERROR(VLOOKUP(INDEX([5]Validation!$O$20:$R$23, MATCH($R224,[5]Validation!$M$20:$M$23,0),MATCH(M224,[5]Validation!$O$18:$R$18,0)),v.IPCC.risk,2,FALSE), "")</f>
        <v/>
      </c>
      <c r="X224" s="8" t="str">
        <f>IFERROR(VLOOKUP(INDEX([5]Validation!$O$20:$R$23, MATCH($R224,[5]Validation!$M$20:$M$23,0),MATCH(N224,[5]Validation!$O$18:$R$18,0)),v.IPCC.risk,2,FALSE), "")</f>
        <v/>
      </c>
      <c r="Y224" s="8"/>
      <c r="Z224" s="8"/>
      <c r="AA224" s="8"/>
      <c r="AB224" s="8"/>
      <c r="AC224" s="4"/>
    </row>
    <row r="225" spans="1:29" x14ac:dyDescent="0.25">
      <c r="A225" s="94"/>
      <c r="B225" s="99"/>
      <c r="C225" s="96"/>
      <c r="D225" s="96"/>
      <c r="E225" s="96"/>
      <c r="F225" s="96"/>
      <c r="G225" s="95"/>
      <c r="H225" s="97"/>
      <c r="I225" s="97"/>
      <c r="J225" s="93"/>
      <c r="K225" s="93"/>
      <c r="L225" s="93"/>
      <c r="M225" s="93"/>
      <c r="N225" s="93"/>
      <c r="O225" s="93"/>
      <c r="P225" s="5"/>
      <c r="Q225" s="7"/>
      <c r="R225" s="8" t="str">
        <f>IFERROR(VLOOKUP(INDEX([5]Validation!$O$11:$R$14, MATCH($Q225,[5]Validation!$M$11:$M$14,0),MATCH($P225,[5]Validation!$O$9:$R$9,0)),[5]Validation!$F$10:$G$25,2,FALSE), "")</f>
        <v/>
      </c>
      <c r="S225" s="8"/>
      <c r="T225" s="8" t="str">
        <f>IFERROR(VLOOKUP(INDEX([5]Validation!$O$20:$R$23, MATCH($R225,[5]Validation!$M$20:$M$23,0),MATCH(J225,[5]Validation!$O$18:$R$18,0)),v.IPCC.risk,2,FALSE), "")</f>
        <v/>
      </c>
      <c r="U225" s="8" t="str">
        <f>IFERROR(VLOOKUP(INDEX([5]Validation!$O$20:$R$23, MATCH($R225,[5]Validation!$M$20:$M$23,0),MATCH(K225,[5]Validation!$O$18:$R$18,0)),v.IPCC.risk,2,FALSE), "")</f>
        <v/>
      </c>
      <c r="V225" s="8" t="str">
        <f>IFERROR(VLOOKUP(INDEX([5]Validation!$O$20:$R$23, MATCH($R225,[5]Validation!$M$20:$M$23,0),MATCH(L225,[5]Validation!$O$18:$R$18,0)),v.IPCC.risk,2,FALSE), "")</f>
        <v/>
      </c>
      <c r="W225" s="8" t="str">
        <f>IFERROR(VLOOKUP(INDEX([5]Validation!$O$20:$R$23, MATCH($R225,[5]Validation!$M$20:$M$23,0),MATCH(M225,[5]Validation!$O$18:$R$18,0)),v.IPCC.risk,2,FALSE), "")</f>
        <v/>
      </c>
      <c r="X225" s="8" t="str">
        <f>IFERROR(VLOOKUP(INDEX([5]Validation!$O$20:$R$23, MATCH($R225,[5]Validation!$M$20:$M$23,0),MATCH(N225,[5]Validation!$O$18:$R$18,0)),v.IPCC.risk,2,FALSE), "")</f>
        <v/>
      </c>
      <c r="Y225" s="8"/>
      <c r="Z225" s="8"/>
      <c r="AA225" s="8"/>
      <c r="AB225" s="8"/>
      <c r="AC225" s="4"/>
    </row>
    <row r="226" spans="1:29" x14ac:dyDescent="0.25">
      <c r="A226" s="94"/>
      <c r="B226" s="99"/>
      <c r="C226" s="96"/>
      <c r="D226" s="96"/>
      <c r="E226" s="96"/>
      <c r="F226" s="96"/>
      <c r="G226" s="95"/>
      <c r="H226" s="97"/>
      <c r="I226" s="97"/>
      <c r="J226" s="93"/>
      <c r="K226" s="93"/>
      <c r="L226" s="93"/>
      <c r="M226" s="93"/>
      <c r="N226" s="93"/>
      <c r="O226" s="93"/>
      <c r="P226" s="5"/>
      <c r="Q226" s="7"/>
      <c r="R226" s="8" t="str">
        <f>IFERROR(VLOOKUP(INDEX([5]Validation!$O$11:$R$14, MATCH($Q226,[5]Validation!$M$11:$M$14,0),MATCH($P226,[5]Validation!$O$9:$R$9,0)),[5]Validation!$F$10:$G$25,2,FALSE), "")</f>
        <v/>
      </c>
      <c r="S226" s="8"/>
      <c r="T226" s="8" t="str">
        <f>IFERROR(VLOOKUP(INDEX([5]Validation!$O$20:$R$23, MATCH($R226,[5]Validation!$M$20:$M$23,0),MATCH(J226,[5]Validation!$O$18:$R$18,0)),v.IPCC.risk,2,FALSE), "")</f>
        <v/>
      </c>
      <c r="U226" s="8" t="str">
        <f>IFERROR(VLOOKUP(INDEX([5]Validation!$O$20:$R$23, MATCH($R226,[5]Validation!$M$20:$M$23,0),MATCH(K226,[5]Validation!$O$18:$R$18,0)),v.IPCC.risk,2,FALSE), "")</f>
        <v/>
      </c>
      <c r="V226" s="8" t="str">
        <f>IFERROR(VLOOKUP(INDEX([5]Validation!$O$20:$R$23, MATCH($R226,[5]Validation!$M$20:$M$23,0),MATCH(L226,[5]Validation!$O$18:$R$18,0)),v.IPCC.risk,2,FALSE), "")</f>
        <v/>
      </c>
      <c r="W226" s="8" t="str">
        <f>IFERROR(VLOOKUP(INDEX([5]Validation!$O$20:$R$23, MATCH($R226,[5]Validation!$M$20:$M$23,0),MATCH(M226,[5]Validation!$O$18:$R$18,0)),v.IPCC.risk,2,FALSE), "")</f>
        <v/>
      </c>
      <c r="X226" s="8" t="str">
        <f>IFERROR(VLOOKUP(INDEX([5]Validation!$O$20:$R$23, MATCH($R226,[5]Validation!$M$20:$M$23,0),MATCH(N226,[5]Validation!$O$18:$R$18,0)),v.IPCC.risk,2,FALSE), "")</f>
        <v/>
      </c>
      <c r="Y226" s="8"/>
      <c r="Z226" s="8"/>
      <c r="AA226" s="8"/>
      <c r="AB226" s="8"/>
      <c r="AC226" s="4"/>
    </row>
    <row r="227" spans="1:29" x14ac:dyDescent="0.25">
      <c r="A227" s="94"/>
      <c r="B227" s="99"/>
      <c r="C227" s="96"/>
      <c r="D227" s="96"/>
      <c r="E227" s="96"/>
      <c r="F227" s="96"/>
      <c r="G227" s="95"/>
      <c r="H227" s="97"/>
      <c r="I227" s="97"/>
      <c r="J227" s="93"/>
      <c r="K227" s="93"/>
      <c r="L227" s="93"/>
      <c r="M227" s="93"/>
      <c r="N227" s="93"/>
      <c r="O227" s="93"/>
      <c r="P227" s="5"/>
      <c r="Q227" s="7"/>
      <c r="R227" s="8" t="str">
        <f>IFERROR(VLOOKUP(INDEX([5]Validation!$O$11:$R$14, MATCH($Q227,[5]Validation!$M$11:$M$14,0),MATCH($P227,[5]Validation!$O$9:$R$9,0)),[5]Validation!$F$10:$G$25,2,FALSE), "")</f>
        <v/>
      </c>
      <c r="S227" s="8"/>
      <c r="T227" s="8" t="str">
        <f>IFERROR(VLOOKUP(INDEX([5]Validation!$O$20:$R$23, MATCH($R227,[5]Validation!$M$20:$M$23,0),MATCH(J227,[5]Validation!$O$18:$R$18,0)),v.IPCC.risk,2,FALSE), "")</f>
        <v/>
      </c>
      <c r="U227" s="8" t="str">
        <f>IFERROR(VLOOKUP(INDEX([5]Validation!$O$20:$R$23, MATCH($R227,[5]Validation!$M$20:$M$23,0),MATCH(K227,[5]Validation!$O$18:$R$18,0)),v.IPCC.risk,2,FALSE), "")</f>
        <v/>
      </c>
      <c r="V227" s="8" t="str">
        <f>IFERROR(VLOOKUP(INDEX([5]Validation!$O$20:$R$23, MATCH($R227,[5]Validation!$M$20:$M$23,0),MATCH(L227,[5]Validation!$O$18:$R$18,0)),v.IPCC.risk,2,FALSE), "")</f>
        <v/>
      </c>
      <c r="W227" s="8" t="str">
        <f>IFERROR(VLOOKUP(INDEX([5]Validation!$O$20:$R$23, MATCH($R227,[5]Validation!$M$20:$M$23,0),MATCH(M227,[5]Validation!$O$18:$R$18,0)),v.IPCC.risk,2,FALSE), "")</f>
        <v/>
      </c>
      <c r="X227" s="8" t="str">
        <f>IFERROR(VLOOKUP(INDEX([5]Validation!$O$20:$R$23, MATCH($R227,[5]Validation!$M$20:$M$23,0),MATCH(N227,[5]Validation!$O$18:$R$18,0)),v.IPCC.risk,2,FALSE), "")</f>
        <v/>
      </c>
      <c r="Y227" s="8"/>
      <c r="Z227" s="8"/>
      <c r="AA227" s="8"/>
      <c r="AB227" s="8"/>
      <c r="AC227" s="4"/>
    </row>
    <row r="228" spans="1:29" x14ac:dyDescent="0.25">
      <c r="A228" s="94"/>
      <c r="B228" s="99"/>
      <c r="C228" s="96"/>
      <c r="D228" s="96"/>
      <c r="E228" s="96"/>
      <c r="F228" s="96"/>
      <c r="G228" s="95"/>
      <c r="H228" s="97"/>
      <c r="I228" s="97"/>
      <c r="J228" s="93"/>
      <c r="K228" s="93"/>
      <c r="L228" s="93"/>
      <c r="M228" s="93"/>
      <c r="N228" s="93"/>
      <c r="O228" s="93"/>
      <c r="P228" s="5"/>
      <c r="Q228" s="7"/>
      <c r="R228" s="8" t="str">
        <f>IFERROR(VLOOKUP(INDEX([5]Validation!$O$11:$R$14, MATCH($Q228,[5]Validation!$M$11:$M$14,0),MATCH($P228,[5]Validation!$O$9:$R$9,0)),[5]Validation!$F$10:$G$25,2,FALSE), "")</f>
        <v/>
      </c>
      <c r="S228" s="8"/>
      <c r="T228" s="8" t="str">
        <f>IFERROR(VLOOKUP(INDEX([5]Validation!$O$20:$R$23, MATCH($R228,[5]Validation!$M$20:$M$23,0),MATCH(J228,[5]Validation!$O$18:$R$18,0)),v.IPCC.risk,2,FALSE), "")</f>
        <v/>
      </c>
      <c r="U228" s="8" t="str">
        <f>IFERROR(VLOOKUP(INDEX([5]Validation!$O$20:$R$23, MATCH($R228,[5]Validation!$M$20:$M$23,0),MATCH(K228,[5]Validation!$O$18:$R$18,0)),v.IPCC.risk,2,FALSE), "")</f>
        <v/>
      </c>
      <c r="V228" s="8" t="str">
        <f>IFERROR(VLOOKUP(INDEX([5]Validation!$O$20:$R$23, MATCH($R228,[5]Validation!$M$20:$M$23,0),MATCH(L228,[5]Validation!$O$18:$R$18,0)),v.IPCC.risk,2,FALSE), "")</f>
        <v/>
      </c>
      <c r="W228" s="8" t="str">
        <f>IFERROR(VLOOKUP(INDEX([5]Validation!$O$20:$R$23, MATCH($R228,[5]Validation!$M$20:$M$23,0),MATCH(M228,[5]Validation!$O$18:$R$18,0)),v.IPCC.risk,2,FALSE), "")</f>
        <v/>
      </c>
      <c r="X228" s="8" t="str">
        <f>IFERROR(VLOOKUP(INDEX([5]Validation!$O$20:$R$23, MATCH($R228,[5]Validation!$M$20:$M$23,0),MATCH(N228,[5]Validation!$O$18:$R$18,0)),v.IPCC.risk,2,FALSE), "")</f>
        <v/>
      </c>
      <c r="Y228" s="8"/>
      <c r="Z228" s="8"/>
      <c r="AA228" s="8"/>
      <c r="AB228" s="8"/>
      <c r="AC228" s="4"/>
    </row>
    <row r="229" spans="1:29" x14ac:dyDescent="0.25">
      <c r="A229" s="94"/>
      <c r="B229" s="99"/>
      <c r="C229" s="96"/>
      <c r="D229" s="96"/>
      <c r="E229" s="96"/>
      <c r="F229" s="96"/>
      <c r="G229" s="95"/>
      <c r="H229" s="97"/>
      <c r="I229" s="97"/>
      <c r="J229" s="93"/>
      <c r="K229" s="93"/>
      <c r="L229" s="93"/>
      <c r="M229" s="93"/>
      <c r="N229" s="93"/>
      <c r="O229" s="93"/>
      <c r="P229" s="5"/>
      <c r="Q229" s="7"/>
      <c r="R229" s="8" t="str">
        <f>IFERROR(VLOOKUP(INDEX([5]Validation!$O$11:$R$14, MATCH($Q229,[5]Validation!$M$11:$M$14,0),MATCH($P229,[5]Validation!$O$9:$R$9,0)),[5]Validation!$F$10:$G$25,2,FALSE), "")</f>
        <v/>
      </c>
      <c r="S229" s="8"/>
      <c r="T229" s="8" t="str">
        <f>IFERROR(VLOOKUP(INDEX([5]Validation!$O$20:$R$23, MATCH($R229,[5]Validation!$M$20:$M$23,0),MATCH(J229,[5]Validation!$O$18:$R$18,0)),v.IPCC.risk,2,FALSE), "")</f>
        <v/>
      </c>
      <c r="U229" s="8" t="str">
        <f>IFERROR(VLOOKUP(INDEX([5]Validation!$O$20:$R$23, MATCH($R229,[5]Validation!$M$20:$M$23,0),MATCH(K229,[5]Validation!$O$18:$R$18,0)),v.IPCC.risk,2,FALSE), "")</f>
        <v/>
      </c>
      <c r="V229" s="8" t="str">
        <f>IFERROR(VLOOKUP(INDEX([5]Validation!$O$20:$R$23, MATCH($R229,[5]Validation!$M$20:$M$23,0),MATCH(L229,[5]Validation!$O$18:$R$18,0)),v.IPCC.risk,2,FALSE), "")</f>
        <v/>
      </c>
      <c r="W229" s="8" t="str">
        <f>IFERROR(VLOOKUP(INDEX([5]Validation!$O$20:$R$23, MATCH($R229,[5]Validation!$M$20:$M$23,0),MATCH(M229,[5]Validation!$O$18:$R$18,0)),v.IPCC.risk,2,FALSE), "")</f>
        <v/>
      </c>
      <c r="X229" s="8" t="str">
        <f>IFERROR(VLOOKUP(INDEX([5]Validation!$O$20:$R$23, MATCH($R229,[5]Validation!$M$20:$M$23,0),MATCH(N229,[5]Validation!$O$18:$R$18,0)),v.IPCC.risk,2,FALSE), "")</f>
        <v/>
      </c>
      <c r="Y229" s="8"/>
      <c r="Z229" s="8"/>
      <c r="AA229" s="8"/>
      <c r="AB229" s="8"/>
      <c r="AC229" s="4"/>
    </row>
    <row r="230" spans="1:29" x14ac:dyDescent="0.25">
      <c r="A230" s="94"/>
      <c r="B230" s="99"/>
      <c r="C230" s="96"/>
      <c r="D230" s="96"/>
      <c r="E230" s="96"/>
      <c r="F230" s="96"/>
      <c r="G230" s="95"/>
      <c r="H230" s="97"/>
      <c r="I230" s="97"/>
      <c r="J230" s="93"/>
      <c r="K230" s="93"/>
      <c r="L230" s="93"/>
      <c r="M230" s="93"/>
      <c r="N230" s="93"/>
      <c r="O230" s="93"/>
      <c r="P230" s="5"/>
      <c r="Q230" s="7"/>
      <c r="R230" s="8" t="str">
        <f>IFERROR(VLOOKUP(INDEX([5]Validation!$O$11:$R$14, MATCH($Q230,[5]Validation!$M$11:$M$14,0),MATCH($P230,[5]Validation!$O$9:$R$9,0)),[5]Validation!$F$10:$G$25,2,FALSE), "")</f>
        <v/>
      </c>
      <c r="S230" s="8"/>
      <c r="T230" s="8" t="str">
        <f>IFERROR(VLOOKUP(INDEX([5]Validation!$O$20:$R$23, MATCH($R230,[5]Validation!$M$20:$M$23,0),MATCH(J230,[5]Validation!$O$18:$R$18,0)),v.IPCC.risk,2,FALSE), "")</f>
        <v/>
      </c>
      <c r="U230" s="8" t="str">
        <f>IFERROR(VLOOKUP(INDEX([5]Validation!$O$20:$R$23, MATCH($R230,[5]Validation!$M$20:$M$23,0),MATCH(K230,[5]Validation!$O$18:$R$18,0)),v.IPCC.risk,2,FALSE), "")</f>
        <v/>
      </c>
      <c r="V230" s="8" t="str">
        <f>IFERROR(VLOOKUP(INDEX([5]Validation!$O$20:$R$23, MATCH($R230,[5]Validation!$M$20:$M$23,0),MATCH(L230,[5]Validation!$O$18:$R$18,0)),v.IPCC.risk,2,FALSE), "")</f>
        <v/>
      </c>
      <c r="W230" s="8" t="str">
        <f>IFERROR(VLOOKUP(INDEX([5]Validation!$O$20:$R$23, MATCH($R230,[5]Validation!$M$20:$M$23,0),MATCH(M230,[5]Validation!$O$18:$R$18,0)),v.IPCC.risk,2,FALSE), "")</f>
        <v/>
      </c>
      <c r="X230" s="8" t="str">
        <f>IFERROR(VLOOKUP(INDEX([5]Validation!$O$20:$R$23, MATCH($R230,[5]Validation!$M$20:$M$23,0),MATCH(N230,[5]Validation!$O$18:$R$18,0)),v.IPCC.risk,2,FALSE), "")</f>
        <v/>
      </c>
      <c r="Y230" s="8"/>
      <c r="Z230" s="8"/>
      <c r="AA230" s="8"/>
      <c r="AB230" s="8"/>
      <c r="AC230" s="4"/>
    </row>
    <row r="231" spans="1:29" x14ac:dyDescent="0.25">
      <c r="A231" s="94"/>
      <c r="B231" s="99"/>
      <c r="C231" s="96"/>
      <c r="D231" s="96"/>
      <c r="E231" s="96"/>
      <c r="F231" s="96"/>
      <c r="G231" s="95"/>
      <c r="H231" s="97"/>
      <c r="I231" s="97"/>
      <c r="J231" s="93"/>
      <c r="K231" s="93"/>
      <c r="L231" s="93"/>
      <c r="M231" s="93"/>
      <c r="N231" s="93"/>
      <c r="O231" s="93"/>
      <c r="P231" s="5"/>
      <c r="Q231" s="7"/>
      <c r="R231" s="8" t="str">
        <f>IFERROR(VLOOKUP(INDEX([5]Validation!$O$11:$R$14, MATCH($Q231,[5]Validation!$M$11:$M$14,0),MATCH($P231,[5]Validation!$O$9:$R$9,0)),[5]Validation!$F$10:$G$25,2,FALSE), "")</f>
        <v/>
      </c>
      <c r="S231" s="8"/>
      <c r="T231" s="8" t="str">
        <f>IFERROR(VLOOKUP(INDEX([5]Validation!$O$20:$R$23, MATCH($R231,[5]Validation!$M$20:$M$23,0),MATCH(J231,[5]Validation!$O$18:$R$18,0)),v.IPCC.risk,2,FALSE), "")</f>
        <v/>
      </c>
      <c r="U231" s="8" t="str">
        <f>IFERROR(VLOOKUP(INDEX([5]Validation!$O$20:$R$23, MATCH($R231,[5]Validation!$M$20:$M$23,0),MATCH(K231,[5]Validation!$O$18:$R$18,0)),v.IPCC.risk,2,FALSE), "")</f>
        <v/>
      </c>
      <c r="V231" s="8" t="str">
        <f>IFERROR(VLOOKUP(INDEX([5]Validation!$O$20:$R$23, MATCH($R231,[5]Validation!$M$20:$M$23,0),MATCH(L231,[5]Validation!$O$18:$R$18,0)),v.IPCC.risk,2,FALSE), "")</f>
        <v/>
      </c>
      <c r="W231" s="8" t="str">
        <f>IFERROR(VLOOKUP(INDEX([5]Validation!$O$20:$R$23, MATCH($R231,[5]Validation!$M$20:$M$23,0),MATCH(M231,[5]Validation!$O$18:$R$18,0)),v.IPCC.risk,2,FALSE), "")</f>
        <v/>
      </c>
      <c r="X231" s="8" t="str">
        <f>IFERROR(VLOOKUP(INDEX([5]Validation!$O$20:$R$23, MATCH($R231,[5]Validation!$M$20:$M$23,0),MATCH(N231,[5]Validation!$O$18:$R$18,0)),v.IPCC.risk,2,FALSE), "")</f>
        <v/>
      </c>
      <c r="Y231" s="8"/>
      <c r="Z231" s="8"/>
      <c r="AA231" s="8"/>
      <c r="AB231" s="8"/>
      <c r="AC231" s="4"/>
    </row>
    <row r="232" spans="1:29" x14ac:dyDescent="0.25">
      <c r="A232" s="94"/>
      <c r="B232" s="99"/>
      <c r="D232" s="96"/>
      <c r="E232" s="96"/>
      <c r="F232" s="96"/>
      <c r="G232" s="95"/>
      <c r="H232" s="97"/>
      <c r="I232" s="97"/>
      <c r="J232" s="93"/>
      <c r="K232" s="93"/>
      <c r="L232" s="93"/>
      <c r="M232" s="93"/>
      <c r="N232" s="93"/>
      <c r="O232" s="93"/>
      <c r="P232" s="5"/>
      <c r="Q232" s="7"/>
      <c r="R232" s="8" t="str">
        <f>IFERROR(VLOOKUP(INDEX([5]Validation!$O$11:$R$14, MATCH($Q232,[5]Validation!$M$11:$M$14,0),MATCH($P232,[5]Validation!$O$9:$R$9,0)),[5]Validation!$F$10:$G$25,2,FALSE), "")</f>
        <v/>
      </c>
      <c r="S232" s="8"/>
      <c r="T232" s="8" t="str">
        <f>IFERROR(VLOOKUP(INDEX([5]Validation!$O$20:$R$23, MATCH($R232,[5]Validation!$M$20:$M$23,0),MATCH(J232,[5]Validation!$O$18:$R$18,0)),v.IPCC.risk,2,FALSE), "")</f>
        <v/>
      </c>
      <c r="U232" s="8" t="str">
        <f>IFERROR(VLOOKUP(INDEX([5]Validation!$O$20:$R$23, MATCH($R232,[5]Validation!$M$20:$M$23,0),MATCH(K232,[5]Validation!$O$18:$R$18,0)),v.IPCC.risk,2,FALSE), "")</f>
        <v/>
      </c>
      <c r="V232" s="8" t="str">
        <f>IFERROR(VLOOKUP(INDEX([5]Validation!$O$20:$R$23, MATCH($R232,[5]Validation!$M$20:$M$23,0),MATCH(L232,[5]Validation!$O$18:$R$18,0)),v.IPCC.risk,2,FALSE), "")</f>
        <v/>
      </c>
      <c r="W232" s="8" t="str">
        <f>IFERROR(VLOOKUP(INDEX([5]Validation!$O$20:$R$23, MATCH($R232,[5]Validation!$M$20:$M$23,0),MATCH(M232,[5]Validation!$O$18:$R$18,0)),v.IPCC.risk,2,FALSE), "")</f>
        <v/>
      </c>
      <c r="X232" s="8" t="str">
        <f>IFERROR(VLOOKUP(INDEX([5]Validation!$O$20:$R$23, MATCH($R232,[5]Validation!$M$20:$M$23,0),MATCH(N232,[5]Validation!$O$18:$R$18,0)),v.IPCC.risk,2,FALSE), "")</f>
        <v/>
      </c>
      <c r="Y232" s="8"/>
      <c r="Z232" s="8"/>
      <c r="AA232" s="8"/>
      <c r="AB232" s="8"/>
      <c r="AC232" s="4"/>
    </row>
  </sheetData>
  <autoFilter ref="A3:AB232" xr:uid="{B0E486D8-1F52-4448-A150-994E771EE741}">
    <filterColumn colId="9" showButton="0"/>
    <filterColumn colId="10" showButton="0"/>
    <filterColumn colId="11" showButton="0"/>
    <filterColumn colId="12" showButton="0"/>
    <filterColumn colId="19" showButton="0"/>
    <filterColumn colId="20" showButton="0"/>
    <filterColumn colId="21" showButton="0"/>
    <filterColumn colId="22" showButton="0"/>
    <sortState xmlns:xlrd2="http://schemas.microsoft.com/office/spreadsheetml/2017/richdata2" ref="A4:AB232">
      <sortCondition descending="1" ref="A3:A232"/>
    </sortState>
  </autoFilter>
  <sortState xmlns:xlrd2="http://schemas.microsoft.com/office/spreadsheetml/2017/richdata2" ref="A6:AB104">
    <sortCondition descending="1" ref="X6:X104" customList="Low,Moderate,High,Extreme"/>
    <sortCondition descending="1" ref="Y6:Y104" customList="Insignificant,Minor,Moderate,Major,Catastrophic"/>
    <sortCondition descending="1" ref="W6:W104" customList="Low,Moderate,High,Extreme"/>
    <sortCondition descending="1" ref="V6:V104" customList="Low,Moderate,High,Extreme"/>
    <sortCondition descending="1" ref="U6:U104" customList="Low,Moderate,High,Extreme"/>
    <sortCondition descending="1" ref="T6:T104" customList="Low,Moderate,High,Extreme"/>
  </sortState>
  <conditionalFormatting sqref="F5:F104">
    <cfRule type="containsText" dxfId="48" priority="1" operator="containsText" text="Opportunity">
      <formula>NOT(ISERROR(SEARCH("Opportunity",F5)))</formula>
    </cfRule>
  </conditionalFormatting>
  <conditionalFormatting sqref="R4:S4 R6:S6 R7:R11 R8:S103 Z13 Z37 Z39 Z44 Z50:Z51 R106:S232">
    <cfRule type="expression" dxfId="47" priority="3533">
      <formula>R4= "Moderate"</formula>
    </cfRule>
    <cfRule type="expression" dxfId="46" priority="3534">
      <formula>R4= "Low"</formula>
    </cfRule>
  </conditionalFormatting>
  <conditionalFormatting sqref="R4:S4 R8:S103 R106:S232">
    <cfRule type="expression" dxfId="45" priority="47">
      <formula>R4= "Extreme"</formula>
    </cfRule>
  </conditionalFormatting>
  <conditionalFormatting sqref="R6:S6 R7:R11 R8:S103 Z13 Z37 Z39 Z44 Z50:Z51 R4:S4 R106:S232">
    <cfRule type="expression" dxfId="44" priority="3532">
      <formula>R4= "High"</formula>
    </cfRule>
  </conditionalFormatting>
  <conditionalFormatting sqref="T4:X4 T6:X6 T8:X103 T106:X232">
    <cfRule type="expression" dxfId="43" priority="3508">
      <formula>T4= "Low"</formula>
    </cfRule>
  </conditionalFormatting>
  <conditionalFormatting sqref="T4:X4 T6:X103 T106:X232">
    <cfRule type="expression" dxfId="42" priority="2">
      <formula>T4="Very low"</formula>
    </cfRule>
    <cfRule type="expression" dxfId="41" priority="3">
      <formula>T4= "Extreme"</formula>
    </cfRule>
    <cfRule type="expression" dxfId="40" priority="4">
      <formula>T4= "High"</formula>
    </cfRule>
  </conditionalFormatting>
  <conditionalFormatting sqref="T7:X7">
    <cfRule type="expression" dxfId="39" priority="5">
      <formula>T7= "Moderate"</formula>
    </cfRule>
    <cfRule type="expression" dxfId="38" priority="6">
      <formula>T7= "Low"</formula>
    </cfRule>
  </conditionalFormatting>
  <conditionalFormatting sqref="T8:Y103 Y104:Y105 T106:Y232 T6:Y6 T4:X4">
    <cfRule type="expression" dxfId="37" priority="3507">
      <formula>T4= "Moderate"</formula>
    </cfRule>
  </conditionalFormatting>
  <conditionalFormatting sqref="Y6">
    <cfRule type="expression" dxfId="36" priority="3529">
      <formula>Y6= "Minor"</formula>
    </cfRule>
    <cfRule type="expression" dxfId="35" priority="3530">
      <formula>Y6= "Insignificant"</formula>
    </cfRule>
  </conditionalFormatting>
  <conditionalFormatting sqref="Y6:Y232 AA6:AA232">
    <cfRule type="expression" dxfId="34" priority="11">
      <formula>Y6="Catastrophic"</formula>
    </cfRule>
    <cfRule type="expression" dxfId="33" priority="12">
      <formula>Y6= "Major"</formula>
    </cfRule>
  </conditionalFormatting>
  <conditionalFormatting sqref="Z6:Z8 S7">
    <cfRule type="expression" dxfId="32" priority="16">
      <formula>S6= "Extreme"</formula>
    </cfRule>
    <cfRule type="expression" dxfId="31" priority="17">
      <formula>S6= "High"</formula>
    </cfRule>
    <cfRule type="expression" dxfId="30" priority="18">
      <formula>S6= "Moderate"</formula>
    </cfRule>
    <cfRule type="expression" dxfId="29" priority="19">
      <formula>S6= "Low"</formula>
    </cfRule>
  </conditionalFormatting>
  <conditionalFormatting sqref="Z18:Z21 Z29:Z30">
    <cfRule type="expression" dxfId="28" priority="3518">
      <formula>Z18= "Extreme"</formula>
    </cfRule>
    <cfRule type="expression" dxfId="27" priority="3519">
      <formula>Z18= "High"</formula>
    </cfRule>
    <cfRule type="expression" dxfId="26" priority="3520">
      <formula>Z18= "Moderate"</formula>
    </cfRule>
    <cfRule type="expression" dxfId="25" priority="3521">
      <formula>Z18= "Low"</formula>
    </cfRule>
  </conditionalFormatting>
  <conditionalFormatting sqref="Z50:Z51 R6:S6 R7:R11 Z13 Z37 Z39 Z44">
    <cfRule type="expression" dxfId="24" priority="3531">
      <formula>R6= "Extreme"</formula>
    </cfRule>
  </conditionalFormatting>
  <conditionalFormatting sqref="Z50:Z232">
    <cfRule type="expression" dxfId="23" priority="38">
      <formula>Z50= "Extreme"</formula>
    </cfRule>
    <cfRule type="expression" dxfId="22" priority="39">
      <formula>Z50= "High"</formula>
    </cfRule>
    <cfRule type="expression" dxfId="21" priority="40">
      <formula>Z50= "Moderate"</formula>
    </cfRule>
    <cfRule type="expression" dxfId="20" priority="41">
      <formula>Z50= "Low"</formula>
    </cfRule>
  </conditionalFormatting>
  <conditionalFormatting sqref="AA6:AA232 Y7">
    <cfRule type="expression" dxfId="19" priority="13">
      <formula>Y6= "Moderate"</formula>
    </cfRule>
  </conditionalFormatting>
  <conditionalFormatting sqref="AA6:AA232 Y7:Y232">
    <cfRule type="expression" dxfId="18" priority="14">
      <formula>Y6= "Minor"</formula>
    </cfRule>
    <cfRule type="expression" dxfId="17" priority="15">
      <formula>Y6= "Insignificant"</formula>
    </cfRule>
  </conditionalFormatting>
  <conditionalFormatting sqref="AB6:AB232">
    <cfRule type="expression" dxfId="16" priority="7">
      <formula>AB6= "Extreme"</formula>
    </cfRule>
    <cfRule type="expression" dxfId="15" priority="8">
      <formula>AB6= "High"</formula>
    </cfRule>
    <cfRule type="expression" dxfId="14" priority="9">
      <formula>AB6= "Moderate"</formula>
    </cfRule>
    <cfRule type="expression" dxfId="13" priority="10">
      <formula>AB6= "Low"</formula>
    </cfRule>
  </conditionalFormatting>
  <dataValidations count="3">
    <dataValidation type="list" allowBlank="1" showInputMessage="1" showErrorMessage="1" sqref="F105:F232" xr:uid="{5CCCC20D-2C1B-4057-A051-872E485277D2}">
      <formula1>"Direct, Indirect, Transition, Compund"</formula1>
    </dataValidation>
    <dataValidation type="list" allowBlank="1" showInputMessage="1" showErrorMessage="1" sqref="Y6:Y104" xr:uid="{88E132FE-25D9-4A08-9671-99C8F4B2B8D3}">
      <formula1>"Insignificant, Minor, Moderate, Major, Catastrophic"</formula1>
    </dataValidation>
    <dataValidation type="list" allowBlank="1" showInputMessage="1" showErrorMessage="1" sqref="F5:F104" xr:uid="{5396C2BB-E334-4A08-9C3C-F4663FE7202A}">
      <formula1>"Direct, Indirect, Transition, Compund, Opportunity"</formula1>
    </dataValidation>
  </dataValidations>
  <pageMargins left="0.7" right="0.7" top="0.75" bottom="0.75" header="0.3" footer="0.3"/>
  <pageSetup paperSize="256" fitToWidth="0" fitToHeight="0" orientation="landscape" horizontalDpi="1200" verticalDpi="1200" r:id="rId1"/>
  <headerFooter>
    <oddHeader>&amp;L&amp;"Calibri"&amp;8&amp;K000000 Sensitivity: General&amp;1#_x000D_</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F23D4-EF50-4562-B5A0-A2B62FECD2C9}">
  <dimension ref="A1:BB44"/>
  <sheetViews>
    <sheetView topLeftCell="B28" zoomScale="85" zoomScaleNormal="85" workbookViewId="0">
      <selection activeCell="F5" sqref="F5"/>
    </sheetView>
    <sheetView topLeftCell="A31" zoomScale="70" zoomScaleNormal="70" workbookViewId="1">
      <selection activeCell="E25" sqref="E25"/>
    </sheetView>
  </sheetViews>
  <sheetFormatPr defaultRowHeight="15" x14ac:dyDescent="0.25"/>
  <cols>
    <col min="2" max="2" width="24.5703125" style="124" customWidth="1"/>
    <col min="3" max="3" width="21.5703125" customWidth="1"/>
    <col min="4" max="4" width="22.42578125" customWidth="1"/>
    <col min="5" max="5" width="9.7109375" customWidth="1"/>
    <col min="6" max="6" width="3.85546875" style="182" customWidth="1"/>
    <col min="7" max="7" width="8.42578125" style="182" bestFit="1" customWidth="1"/>
    <col min="8" max="35" width="3.5703125" style="182" customWidth="1"/>
    <col min="36" max="36" width="4.5703125" customWidth="1"/>
    <col min="37" max="41" width="7.42578125" customWidth="1"/>
    <col min="42" max="42" width="2.5703125" customWidth="1"/>
    <col min="44" max="44" width="2.42578125" customWidth="1"/>
    <col min="45" max="49" width="8.42578125" customWidth="1"/>
  </cols>
  <sheetData>
    <row r="1" spans="1:54" ht="52.35" customHeight="1" x14ac:dyDescent="0.25">
      <c r="A1" s="408" t="s">
        <v>1</v>
      </c>
      <c r="B1" s="408" t="s">
        <v>3</v>
      </c>
      <c r="C1" s="408" t="s">
        <v>4</v>
      </c>
      <c r="D1" s="406" t="s">
        <v>7</v>
      </c>
      <c r="E1" s="181" t="s">
        <v>2122</v>
      </c>
      <c r="F1" s="128"/>
      <c r="G1" s="128">
        <v>1</v>
      </c>
      <c r="H1" s="128">
        <v>2</v>
      </c>
      <c r="I1" s="128">
        <v>3</v>
      </c>
      <c r="J1" s="199">
        <v>4</v>
      </c>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0"/>
      <c r="AK1" s="403" t="s">
        <v>2123</v>
      </c>
      <c r="AL1" s="403"/>
      <c r="AM1" s="403"/>
      <c r="AN1" s="403"/>
      <c r="AO1" s="403"/>
      <c r="AS1" s="410" t="s">
        <v>2124</v>
      </c>
      <c r="AT1" s="412"/>
      <c r="AU1" s="412"/>
      <c r="AV1" s="412"/>
      <c r="AW1" s="412"/>
    </row>
    <row r="2" spans="1:54" ht="97.5" customHeight="1" x14ac:dyDescent="0.25">
      <c r="A2" s="408"/>
      <c r="B2" s="408"/>
      <c r="C2" s="408"/>
      <c r="D2" s="407"/>
      <c r="E2" s="199" t="s">
        <v>2125</v>
      </c>
      <c r="F2" s="426" t="s">
        <v>2126</v>
      </c>
      <c r="G2" s="427"/>
      <c r="H2" s="427"/>
      <c r="I2" s="427"/>
      <c r="J2" s="427"/>
      <c r="K2" s="428"/>
      <c r="L2" s="429" t="s">
        <v>2127</v>
      </c>
      <c r="M2" s="430"/>
      <c r="N2" s="430"/>
      <c r="O2" s="430"/>
      <c r="P2" s="430"/>
      <c r="Q2" s="431"/>
      <c r="R2" s="429" t="s">
        <v>2128</v>
      </c>
      <c r="S2" s="430"/>
      <c r="T2" s="430"/>
      <c r="U2" s="430"/>
      <c r="V2" s="430"/>
      <c r="W2" s="431"/>
      <c r="X2" s="429" t="s">
        <v>2129</v>
      </c>
      <c r="Y2" s="430"/>
      <c r="Z2" s="430"/>
      <c r="AA2" s="430"/>
      <c r="AB2" s="430"/>
      <c r="AC2" s="431"/>
      <c r="AD2" s="429" t="s">
        <v>2130</v>
      </c>
      <c r="AE2" s="430"/>
      <c r="AF2" s="430"/>
      <c r="AG2" s="430"/>
      <c r="AH2" s="430"/>
      <c r="AI2" s="431"/>
      <c r="AJ2" s="203"/>
      <c r="AK2" s="123" t="s">
        <v>21</v>
      </c>
      <c r="AL2" s="123" t="s">
        <v>22</v>
      </c>
      <c r="AM2" s="123" t="s">
        <v>23</v>
      </c>
      <c r="AN2" s="123" t="s">
        <v>24</v>
      </c>
      <c r="AO2" s="123" t="s">
        <v>25</v>
      </c>
      <c r="AQ2" s="184" t="s">
        <v>2131</v>
      </c>
      <c r="AS2" s="123" t="str">
        <f>AK2</f>
        <v>Present</v>
      </c>
      <c r="AT2" s="123" t="str">
        <f>AL2</f>
        <v>Mid 
2050
RCP4.5</v>
      </c>
      <c r="AU2" s="123" t="str">
        <f>AM2</f>
        <v>Mid 
2050
RCP8.5</v>
      </c>
      <c r="AV2" s="123" t="str">
        <f>AN2</f>
        <v>Long 2100
RCP4.5</v>
      </c>
      <c r="AW2" s="123" t="str">
        <f>AO2</f>
        <v>Long 2100
RCP8.5</v>
      </c>
    </row>
    <row r="3" spans="1:54" ht="63.75" customHeight="1" x14ac:dyDescent="0.25">
      <c r="A3" s="119"/>
      <c r="B3" s="126"/>
      <c r="C3" s="126"/>
      <c r="D3" s="125"/>
      <c r="E3" s="125"/>
      <c r="F3" s="180" t="s">
        <v>2132</v>
      </c>
      <c r="G3" s="180" t="s">
        <v>34</v>
      </c>
      <c r="H3" s="180" t="s">
        <v>35</v>
      </c>
      <c r="I3" s="180" t="s">
        <v>36</v>
      </c>
      <c r="J3" s="180" t="s">
        <v>37</v>
      </c>
      <c r="K3" s="202" t="s">
        <v>2133</v>
      </c>
      <c r="L3" s="202" t="str">
        <f t="shared" ref="L3:AI3" si="0">F3</f>
        <v>Blank</v>
      </c>
      <c r="M3" s="202" t="str">
        <f t="shared" si="0"/>
        <v>Low</v>
      </c>
      <c r="N3" s="202" t="str">
        <f t="shared" si="0"/>
        <v>Moderate</v>
      </c>
      <c r="O3" s="202" t="str">
        <f t="shared" si="0"/>
        <v>High</v>
      </c>
      <c r="P3" s="202" t="str">
        <f t="shared" si="0"/>
        <v>Extreme</v>
      </c>
      <c r="Q3" s="202" t="str">
        <f t="shared" si="0"/>
        <v>Count check</v>
      </c>
      <c r="R3" s="202" t="str">
        <f t="shared" si="0"/>
        <v>Blank</v>
      </c>
      <c r="S3" s="202" t="str">
        <f t="shared" si="0"/>
        <v>Low</v>
      </c>
      <c r="T3" s="202" t="str">
        <f t="shared" si="0"/>
        <v>Moderate</v>
      </c>
      <c r="U3" s="202" t="str">
        <f t="shared" si="0"/>
        <v>High</v>
      </c>
      <c r="V3" s="202" t="str">
        <f t="shared" si="0"/>
        <v>Extreme</v>
      </c>
      <c r="W3" s="202" t="str">
        <f t="shared" si="0"/>
        <v>Count check</v>
      </c>
      <c r="X3" s="202" t="str">
        <f t="shared" si="0"/>
        <v>Blank</v>
      </c>
      <c r="Y3" s="202" t="str">
        <f t="shared" si="0"/>
        <v>Low</v>
      </c>
      <c r="Z3" s="202" t="str">
        <f t="shared" si="0"/>
        <v>Moderate</v>
      </c>
      <c r="AA3" s="202" t="str">
        <f t="shared" si="0"/>
        <v>High</v>
      </c>
      <c r="AB3" s="202" t="str">
        <f t="shared" si="0"/>
        <v>Extreme</v>
      </c>
      <c r="AC3" s="202" t="str">
        <f t="shared" si="0"/>
        <v>Count check</v>
      </c>
      <c r="AD3" s="202" t="str">
        <f t="shared" si="0"/>
        <v>Blank</v>
      </c>
      <c r="AE3" s="202" t="str">
        <f t="shared" si="0"/>
        <v>Low</v>
      </c>
      <c r="AF3" s="202" t="str">
        <f t="shared" si="0"/>
        <v>Moderate</v>
      </c>
      <c r="AG3" s="202" t="str">
        <f t="shared" si="0"/>
        <v>High</v>
      </c>
      <c r="AH3" s="202" t="str">
        <f t="shared" si="0"/>
        <v>Extreme</v>
      </c>
      <c r="AI3" s="202" t="str">
        <f t="shared" si="0"/>
        <v>Count check</v>
      </c>
      <c r="AJ3" s="125"/>
      <c r="AK3" s="179"/>
      <c r="AL3" s="179"/>
      <c r="AM3" s="179"/>
      <c r="AN3" s="179"/>
      <c r="AO3" s="179"/>
      <c r="AQ3" s="186"/>
      <c r="AS3" s="185"/>
      <c r="AT3" s="185"/>
      <c r="AU3" s="185"/>
      <c r="AV3" s="185"/>
      <c r="AW3" s="185"/>
      <c r="AY3" s="128">
        <v>1</v>
      </c>
      <c r="AZ3" s="128">
        <v>2</v>
      </c>
      <c r="BA3" s="128">
        <v>3</v>
      </c>
      <c r="BB3" s="199">
        <v>4</v>
      </c>
    </row>
    <row r="4" spans="1:54" ht="39" x14ac:dyDescent="0.25">
      <c r="B4" s="187" t="str">
        <f>'Domains | Te Taiao'!B9</f>
        <v>Forestry</v>
      </c>
      <c r="C4" s="96" t="s">
        <v>444</v>
      </c>
      <c r="D4" s="187" t="str">
        <f t="shared" ref="D4:D13" si="1">"Compounding risk from all climate hazards assessed to "&amp;B4</f>
        <v>Compounding risk from all climate hazards assessed to Forestry</v>
      </c>
      <c r="E4" s="378">
        <f>COUNTIF('4. Economy | Whairawa'!$C$5:$C$104,'Compounding Risks'!B4)-F4</f>
        <v>6</v>
      </c>
      <c r="F4" s="315">
        <f>COUNTIFS('4. Economy | Whairawa'!$C$5:$C$104,$B4,'4. Economy | Whairawa'!$T$5:$T$104,"")</f>
        <v>1</v>
      </c>
      <c r="G4" s="315">
        <f>COUNTIFS('4. Economy | Whairawa'!$C$5:$C$104,$B4,'4. Economy | Whairawa'!$T$5:$T$104,G$3)</f>
        <v>5</v>
      </c>
      <c r="H4" s="315">
        <f>COUNTIFS('4. Economy | Whairawa'!$C$5:$C$104,$B4,'4. Economy | Whairawa'!$T$5:$T$104,H$3)</f>
        <v>1</v>
      </c>
      <c r="I4" s="315">
        <f>COUNTIFS('4. Economy | Whairawa'!$C$5:$C$104,$B4,'4. Economy | Whairawa'!$T$5:$T$104,I$3)</f>
        <v>0</v>
      </c>
      <c r="J4" s="315">
        <f>COUNTIFS('4. Economy | Whairawa'!$C$5:$C$104,$B4,'4. Economy | Whairawa'!$T$5:$T$104,J$3)</f>
        <v>0</v>
      </c>
      <c r="K4" s="319">
        <f>SUM(G4:J4)</f>
        <v>6</v>
      </c>
      <c r="L4" s="315">
        <f>COUNTIFS('4. Economy | Whairawa'!$C$5:$C$104,$B4,'4. Economy | Whairawa'!$U$5:$U$104,"")</f>
        <v>1</v>
      </c>
      <c r="M4" s="315">
        <f>COUNTIFS('4. Economy | Whairawa'!$C$5:$C$104,$B4,'4. Economy | Whairawa'!$U$5:$U$104,M$3)</f>
        <v>3</v>
      </c>
      <c r="N4" s="315">
        <f>COUNTIFS('4. Economy | Whairawa'!$C$5:$C$104,$B4,'4. Economy | Whairawa'!$U$5:$U$104,N$3)</f>
        <v>3</v>
      </c>
      <c r="O4" s="315">
        <f>COUNTIFS('4. Economy | Whairawa'!$C$5:$C$104,$B4,'4. Economy | Whairawa'!$U$5:$U$104,O$3)</f>
        <v>0</v>
      </c>
      <c r="P4" s="315">
        <f>COUNTIFS('4. Economy | Whairawa'!$C$5:$C$104,$B4,'4. Economy | Whairawa'!$U$5:$U$104,P$3)</f>
        <v>0</v>
      </c>
      <c r="Q4" s="315">
        <f>SUM(M4:P4)</f>
        <v>6</v>
      </c>
      <c r="R4" s="315">
        <f>COUNTIFS('4. Economy | Whairawa'!$C$5:$C$104,$B4,'4. Economy | Whairawa'!$V$5:$V$104,"")</f>
        <v>1</v>
      </c>
      <c r="S4" s="315">
        <f>COUNTIFS('4. Economy | Whairawa'!$C$5:$C$104,$B4,'4. Economy | Whairawa'!$V$5:$V$104,S$3)</f>
        <v>3</v>
      </c>
      <c r="T4" s="315">
        <f>COUNTIFS('4. Economy | Whairawa'!$C$5:$C$104,$B4,'4. Economy | Whairawa'!$V$5:$V$104,T$3)</f>
        <v>2</v>
      </c>
      <c r="U4" s="315">
        <f>COUNTIFS('4. Economy | Whairawa'!$C$5:$C$104,$B4,'4. Economy | Whairawa'!$V$5:$V$104,U$3)</f>
        <v>1</v>
      </c>
      <c r="V4" s="315">
        <f>COUNTIFS('4. Economy | Whairawa'!$C$5:$C$104,$B4,'4. Economy | Whairawa'!$V$5:$V$104,V$3)</f>
        <v>0</v>
      </c>
      <c r="W4" s="315">
        <f>SUM(S4:V4)</f>
        <v>6</v>
      </c>
      <c r="X4" s="315">
        <f>COUNTIFS('4. Economy | Whairawa'!$C$5:$C$104,$B4,'4. Economy | Whairawa'!$W$5:$W$104,"")</f>
        <v>1</v>
      </c>
      <c r="Y4" s="315">
        <f>COUNTIFS('4. Economy | Whairawa'!$C$5:$C$104,$B4,'4. Economy | Whairawa'!$W$5:$W$104,Y$3)</f>
        <v>3</v>
      </c>
      <c r="Z4" s="315">
        <f>COUNTIFS('4. Economy | Whairawa'!$C$5:$C$104,$B4,'4. Economy | Whairawa'!$W$5:$W$104,Z$3)</f>
        <v>2</v>
      </c>
      <c r="AA4" s="315">
        <f>COUNTIFS('4. Economy | Whairawa'!$C$5:$C$104,$B4,'4. Economy | Whairawa'!$W$5:$W$104,AA$3)</f>
        <v>1</v>
      </c>
      <c r="AB4" s="315">
        <f>COUNTIFS('4. Economy | Whairawa'!$C$5:$C$104,$B4,'4. Economy | Whairawa'!$W$5:$W$104,AB$3)</f>
        <v>0</v>
      </c>
      <c r="AC4" s="315">
        <f>SUM(Y4:AB4)</f>
        <v>6</v>
      </c>
      <c r="AD4" s="315">
        <f>COUNTIFS('4. Economy | Whairawa'!$C$5:$C$104,$B4,'4. Economy | Whairawa'!$X$5:$X$104,"")</f>
        <v>1</v>
      </c>
      <c r="AE4" s="315">
        <f>COUNTIFS('4. Economy | Whairawa'!$C$5:$C$104,$B4,'4. Economy | Whairawa'!$X$5:$X$104,AE$3)</f>
        <v>2</v>
      </c>
      <c r="AF4" s="315">
        <f>COUNTIFS('4. Economy | Whairawa'!$C$5:$C$104,$B4,'4. Economy | Whairawa'!$X$5:$X$104,AF$3)</f>
        <v>1</v>
      </c>
      <c r="AG4" s="315">
        <f>COUNTIFS('4. Economy | Whairawa'!$C$5:$C$104,$B4,'4. Economy | Whairawa'!$X$5:$X$104,AG$3)</f>
        <v>3</v>
      </c>
      <c r="AH4" s="315">
        <f>COUNTIFS('4. Economy | Whairawa'!$C$5:$C$104,$B4,'4. Economy | Whairawa'!$X$5:$X$104,AH$3)</f>
        <v>0</v>
      </c>
      <c r="AI4" s="315">
        <f>SUM(AE4:AH4)</f>
        <v>6</v>
      </c>
      <c r="AJ4" s="315"/>
      <c r="AK4" s="316">
        <f>SUMPRODUCT(G4:J4,$G$1:$J$1)</f>
        <v>7</v>
      </c>
      <c r="AL4" s="316">
        <f>SUMPRODUCT(M4:P4,$G$1:$J$1)</f>
        <v>9</v>
      </c>
      <c r="AM4" s="316">
        <f>SUMPRODUCT(S4:V4,$G$1:$J$1)</f>
        <v>10</v>
      </c>
      <c r="AN4" s="316">
        <f>SUMPRODUCT(Y4:AB4,$G$1:$J$1)</f>
        <v>10</v>
      </c>
      <c r="AO4" s="316">
        <f>SUMPRODUCT(AE4:AH4,$G$1:$J$1)</f>
        <v>13</v>
      </c>
      <c r="AP4" s="316"/>
      <c r="AQ4" s="316">
        <f>SUM(G4:J4)*$J$1</f>
        <v>24</v>
      </c>
      <c r="AR4" s="316"/>
      <c r="AS4" s="309">
        <f>AK4/$AQ4*$J$1</f>
        <v>1.1666666666666667</v>
      </c>
      <c r="AT4" s="309">
        <f>AL4/$AQ4*$J$1</f>
        <v>1.5</v>
      </c>
      <c r="AU4" s="309">
        <f>AM4/$AQ4*$J$1</f>
        <v>1.6666666666666667</v>
      </c>
      <c r="AV4" s="309">
        <f>AN4/$AQ4*$J$1</f>
        <v>1.6666666666666667</v>
      </c>
      <c r="AW4" s="309">
        <f>AO4/$AQ4*$J$1</f>
        <v>2.1666666666666665</v>
      </c>
    </row>
    <row r="5" spans="1:54" ht="39" x14ac:dyDescent="0.25">
      <c r="B5" s="187" t="str">
        <f>'Domains | Te Taiao'!B10</f>
        <v>Horticulture</v>
      </c>
      <c r="C5" s="96" t="s">
        <v>444</v>
      </c>
      <c r="D5" s="187" t="str">
        <f t="shared" si="1"/>
        <v>Compounding risk from all climate hazards assessed to Horticulture</v>
      </c>
      <c r="E5" s="378">
        <f>COUNTIF('4. Economy | Whairawa'!$C$5:$C$104,'Compounding Risks'!B5)-F5</f>
        <v>9</v>
      </c>
      <c r="F5" s="315">
        <f>COUNTIFS('4. Economy | Whairawa'!$C$5:$C$104,$B5,'4. Economy | Whairawa'!$T$5:$T$104,"")</f>
        <v>0</v>
      </c>
      <c r="G5" s="315">
        <f>COUNTIFS('4. Economy | Whairawa'!$C$5:$C$104,$B5,'4. Economy | Whairawa'!$T$5:$T$104,G$3)</f>
        <v>9</v>
      </c>
      <c r="H5" s="315">
        <f>COUNTIFS('4. Economy | Whairawa'!$C$5:$C$104,$B5,'4. Economy | Whairawa'!$T$5:$T$104,H$3)</f>
        <v>0</v>
      </c>
      <c r="I5" s="315">
        <f>COUNTIFS('4. Economy | Whairawa'!$C$5:$C$104,$B5,'4. Economy | Whairawa'!$T$5:$T$104,I$3)</f>
        <v>0</v>
      </c>
      <c r="J5" s="315">
        <f>COUNTIFS('4. Economy | Whairawa'!$C$5:$C$104,$B5,'4. Economy | Whairawa'!$T$5:$T$104,J$3)</f>
        <v>0</v>
      </c>
      <c r="K5" s="319">
        <f t="shared" ref="K5:K12" si="2">SUM(G5:J5)</f>
        <v>9</v>
      </c>
      <c r="L5" s="315">
        <f>COUNTIFS('4. Economy | Whairawa'!$C$5:$C$104,$B5,'4. Economy | Whairawa'!$U$5:$U$104,"")</f>
        <v>0</v>
      </c>
      <c r="M5" s="315">
        <f>COUNTIFS('4. Economy | Whairawa'!$C$5:$C$104,$B5,'4. Economy | Whairawa'!$U$5:$U$104,M$3)</f>
        <v>6</v>
      </c>
      <c r="N5" s="315">
        <f>COUNTIFS('4. Economy | Whairawa'!$C$5:$C$104,$B5,'4. Economy | Whairawa'!$U$5:$U$104,N$3)</f>
        <v>3</v>
      </c>
      <c r="O5" s="315">
        <f>COUNTIFS('4. Economy | Whairawa'!$C$5:$C$104,$B5,'4. Economy | Whairawa'!$U$5:$U$104,O$3)</f>
        <v>0</v>
      </c>
      <c r="P5" s="315">
        <f>COUNTIFS('4. Economy | Whairawa'!$C$5:$C$104,$B5,'4. Economy | Whairawa'!$U$5:$U$104,P$3)</f>
        <v>0</v>
      </c>
      <c r="Q5" s="315">
        <f t="shared" ref="Q5:Q13" si="3">SUM(M5:P5)</f>
        <v>9</v>
      </c>
      <c r="R5" s="315">
        <f>COUNTIFS('4. Economy | Whairawa'!$C$5:$C$104,$B5,'4. Economy | Whairawa'!$V$5:$V$104,"")</f>
        <v>0</v>
      </c>
      <c r="S5" s="315">
        <f>COUNTIFS('4. Economy | Whairawa'!$C$5:$C$104,$B5,'4. Economy | Whairawa'!$V$5:$V$104,S$3)</f>
        <v>4</v>
      </c>
      <c r="T5" s="315">
        <f>COUNTIFS('4. Economy | Whairawa'!$C$5:$C$104,$B5,'4. Economy | Whairawa'!$V$5:$V$104,T$3)</f>
        <v>5</v>
      </c>
      <c r="U5" s="315">
        <f>COUNTIFS('4. Economy | Whairawa'!$C$5:$C$104,$B5,'4. Economy | Whairawa'!$V$5:$V$104,U$3)</f>
        <v>0</v>
      </c>
      <c r="V5" s="315">
        <f>COUNTIFS('4. Economy | Whairawa'!$C$5:$C$104,$B5,'4. Economy | Whairawa'!$V$5:$V$104,V$3)</f>
        <v>0</v>
      </c>
      <c r="W5" s="315">
        <f t="shared" ref="W5:W13" si="4">SUM(S5:V5)</f>
        <v>9</v>
      </c>
      <c r="X5" s="315">
        <f>COUNTIFS('4. Economy | Whairawa'!$C$5:$C$104,$B5,'4. Economy | Whairawa'!$W$5:$W$104,"")</f>
        <v>0</v>
      </c>
      <c r="Y5" s="315">
        <f>COUNTIFS('4. Economy | Whairawa'!$C$5:$C$104,$B5,'4. Economy | Whairawa'!$W$5:$W$104,Y$3)</f>
        <v>0</v>
      </c>
      <c r="Z5" s="315">
        <f>COUNTIFS('4. Economy | Whairawa'!$C$5:$C$104,$B5,'4. Economy | Whairawa'!$W$5:$W$104,Z$3)</f>
        <v>9</v>
      </c>
      <c r="AA5" s="315">
        <f>COUNTIFS('4. Economy | Whairawa'!$C$5:$C$104,$B5,'4. Economy | Whairawa'!$W$5:$W$104,AA$3)</f>
        <v>0</v>
      </c>
      <c r="AB5" s="315">
        <f>COUNTIFS('4. Economy | Whairawa'!$C$5:$C$104,$B5,'4. Economy | Whairawa'!$W$5:$W$104,AB$3)</f>
        <v>0</v>
      </c>
      <c r="AC5" s="315">
        <f t="shared" ref="AC5:AC12" si="5">SUM(Y5:AB5)</f>
        <v>9</v>
      </c>
      <c r="AD5" s="315">
        <f>COUNTIFS('4. Economy | Whairawa'!$C$5:$C$104,$B5,'4. Economy | Whairawa'!$X$5:$X$104,"")</f>
        <v>0</v>
      </c>
      <c r="AE5" s="315">
        <f>COUNTIFS('4. Economy | Whairawa'!$C$5:$C$104,$B5,'4. Economy | Whairawa'!$X$5:$X$104,AE$3)</f>
        <v>0</v>
      </c>
      <c r="AF5" s="315">
        <f>COUNTIFS('4. Economy | Whairawa'!$C$5:$C$104,$B5,'4. Economy | Whairawa'!$X$5:$X$104,AF$3)</f>
        <v>6</v>
      </c>
      <c r="AG5" s="315">
        <f>COUNTIFS('4. Economy | Whairawa'!$C$5:$C$104,$B5,'4. Economy | Whairawa'!$X$5:$X$104,AG$3)</f>
        <v>3</v>
      </c>
      <c r="AH5" s="315">
        <f>COUNTIFS('4. Economy | Whairawa'!$C$5:$C$104,$B5,'4. Economy | Whairawa'!$X$5:$X$104,AH$3)</f>
        <v>0</v>
      </c>
      <c r="AI5" s="315">
        <f t="shared" ref="AI5:AI13" si="6">SUM(AE5:AH5)</f>
        <v>9</v>
      </c>
      <c r="AJ5" s="315"/>
      <c r="AK5" s="316">
        <f>SUMPRODUCT(G5:J5,$G$1:$J$1)</f>
        <v>9</v>
      </c>
      <c r="AL5" s="316">
        <f t="shared" ref="AL5:AL13" si="7">SUMPRODUCT(M5:P5,$G$1:$J$1)</f>
        <v>12</v>
      </c>
      <c r="AM5" s="316">
        <f t="shared" ref="AM5:AM13" si="8">SUMPRODUCT(S5:V5,$G$1:$J$1)</f>
        <v>14</v>
      </c>
      <c r="AN5" s="316">
        <f t="shared" ref="AN5:AN13" si="9">SUMPRODUCT(Y5:AB5,$G$1:$J$1)</f>
        <v>18</v>
      </c>
      <c r="AO5" s="316">
        <f t="shared" ref="AO5:AO13" si="10">SUMPRODUCT(AE5:AH5,$G$1:$J$1)</f>
        <v>21</v>
      </c>
      <c r="AP5" s="316"/>
      <c r="AQ5" s="316">
        <f t="shared" ref="AQ5:AQ39" si="11">SUM(G5:J5)*$J$1</f>
        <v>36</v>
      </c>
      <c r="AR5" s="316"/>
      <c r="AS5" s="309">
        <f t="shared" ref="AS5:AS13" si="12">AK5/$AQ5*$J$1</f>
        <v>1</v>
      </c>
      <c r="AT5" s="309">
        <f>AL5/$AQ5*$J$1</f>
        <v>1.3333333333333333</v>
      </c>
      <c r="AU5" s="309">
        <f t="shared" ref="AU5:AU13" si="13">AM5/$AQ5*$J$1</f>
        <v>1.5555555555555556</v>
      </c>
      <c r="AV5" s="309">
        <f t="shared" ref="AV5:AV13" si="14">AN5/$AQ5*$J$1</f>
        <v>2</v>
      </c>
      <c r="AW5" s="309">
        <f t="shared" ref="AW5:AW13" si="15">AO5/$AQ5*$J$1</f>
        <v>2.3333333333333335</v>
      </c>
    </row>
    <row r="6" spans="1:54" ht="39" x14ac:dyDescent="0.25">
      <c r="B6" s="187" t="str">
        <f>'Domains | Te Taiao'!B11</f>
        <v>Viticulture</v>
      </c>
      <c r="C6" s="96" t="s">
        <v>444</v>
      </c>
      <c r="D6" s="187" t="str">
        <f t="shared" si="1"/>
        <v>Compounding risk from all climate hazards assessed to Viticulture</v>
      </c>
      <c r="E6" s="378">
        <f>COUNTIF('4. Economy | Whairawa'!$C$5:$C$104,'Compounding Risks'!B6)-F6</f>
        <v>7</v>
      </c>
      <c r="F6" s="315">
        <f>COUNTIFS('4. Economy | Whairawa'!$C$5:$C$104,$B6,'4. Economy | Whairawa'!$T$5:$T$104,"")</f>
        <v>0</v>
      </c>
      <c r="G6" s="315">
        <f>COUNTIFS('4. Economy | Whairawa'!$C$5:$C$104,$B6,'4. Economy | Whairawa'!$T$5:$T$104,G$3)</f>
        <v>7</v>
      </c>
      <c r="H6" s="315">
        <f>COUNTIFS('4. Economy | Whairawa'!$C$5:$C$104,$B6,'4. Economy | Whairawa'!$T$5:$T$104,H$3)</f>
        <v>0</v>
      </c>
      <c r="I6" s="315">
        <f>COUNTIFS('4. Economy | Whairawa'!$C$5:$C$104,$B6,'4. Economy | Whairawa'!$T$5:$T$104,I$3)</f>
        <v>0</v>
      </c>
      <c r="J6" s="315">
        <f>COUNTIFS('4. Economy | Whairawa'!$C$5:$C$104,$B6,'4. Economy | Whairawa'!$T$5:$T$104,J$3)</f>
        <v>0</v>
      </c>
      <c r="K6" s="319">
        <f t="shared" si="2"/>
        <v>7</v>
      </c>
      <c r="L6" s="315">
        <f>COUNTIFS('4. Economy | Whairawa'!$C$5:$C$104,$B6,'4. Economy | Whairawa'!$U$5:$U$104,"")</f>
        <v>0</v>
      </c>
      <c r="M6" s="315">
        <f>COUNTIFS('4. Economy | Whairawa'!$C$5:$C$104,$B6,'4. Economy | Whairawa'!$U$5:$U$104,M$3)</f>
        <v>7</v>
      </c>
      <c r="N6" s="315">
        <f>COUNTIFS('4. Economy | Whairawa'!$C$5:$C$104,$B6,'4. Economy | Whairawa'!$U$5:$U$104,N$3)</f>
        <v>0</v>
      </c>
      <c r="O6" s="315">
        <f>COUNTIFS('4. Economy | Whairawa'!$C$5:$C$104,$B6,'4. Economy | Whairawa'!$U$5:$U$104,O$3)</f>
        <v>0</v>
      </c>
      <c r="P6" s="315">
        <f>COUNTIFS('4. Economy | Whairawa'!$C$5:$C$104,$B6,'4. Economy | Whairawa'!$U$5:$U$104,P$3)</f>
        <v>0</v>
      </c>
      <c r="Q6" s="315">
        <f t="shared" si="3"/>
        <v>7</v>
      </c>
      <c r="R6" s="315">
        <f>COUNTIFS('4. Economy | Whairawa'!$C$5:$C$104,$B6,'4. Economy | Whairawa'!$V$5:$V$104,"")</f>
        <v>0</v>
      </c>
      <c r="S6" s="315">
        <f>COUNTIFS('4. Economy | Whairawa'!$C$5:$C$104,$B6,'4. Economy | Whairawa'!$V$5:$V$104,S$3)</f>
        <v>7</v>
      </c>
      <c r="T6" s="315">
        <f>COUNTIFS('4. Economy | Whairawa'!$C$5:$C$104,$B6,'4. Economy | Whairawa'!$V$5:$V$104,T$3)</f>
        <v>0</v>
      </c>
      <c r="U6" s="315">
        <f>COUNTIFS('4. Economy | Whairawa'!$C$5:$C$104,$B6,'4. Economy | Whairawa'!$V$5:$V$104,U$3)</f>
        <v>0</v>
      </c>
      <c r="V6" s="315">
        <f>COUNTIFS('4. Economy | Whairawa'!$C$5:$C$104,$B6,'4. Economy | Whairawa'!$V$5:$V$104,V$3)</f>
        <v>0</v>
      </c>
      <c r="W6" s="315">
        <f t="shared" si="4"/>
        <v>7</v>
      </c>
      <c r="X6" s="315">
        <f>COUNTIFS('4. Economy | Whairawa'!$C$5:$C$104,$B6,'4. Economy | Whairawa'!$W$5:$W$104,"")</f>
        <v>0</v>
      </c>
      <c r="Y6" s="315">
        <f>COUNTIFS('4. Economy | Whairawa'!$C$5:$C$104,$B6,'4. Economy | Whairawa'!$W$5:$W$104,Y$3)</f>
        <v>4</v>
      </c>
      <c r="Z6" s="315">
        <f>COUNTIFS('4. Economy | Whairawa'!$C$5:$C$104,$B6,'4. Economy | Whairawa'!$W$5:$W$104,Z$3)</f>
        <v>3</v>
      </c>
      <c r="AA6" s="315">
        <f>COUNTIFS('4. Economy | Whairawa'!$C$5:$C$104,$B6,'4. Economy | Whairawa'!$W$5:$W$104,AA$3)</f>
        <v>0</v>
      </c>
      <c r="AB6" s="315">
        <f>COUNTIFS('4. Economy | Whairawa'!$C$5:$C$104,$B6,'4. Economy | Whairawa'!$W$5:$W$104,AB$3)</f>
        <v>0</v>
      </c>
      <c r="AC6" s="315">
        <f t="shared" si="5"/>
        <v>7</v>
      </c>
      <c r="AD6" s="315">
        <f>COUNTIFS('4. Economy | Whairawa'!$C$5:$C$104,$B6,'4. Economy | Whairawa'!$X$5:$X$104,"")</f>
        <v>0</v>
      </c>
      <c r="AE6" s="315">
        <f>COUNTIFS('4. Economy | Whairawa'!$C$5:$C$104,$B6,'4. Economy | Whairawa'!$X$5:$X$104,AE$3)</f>
        <v>3</v>
      </c>
      <c r="AF6" s="315">
        <f>COUNTIFS('4. Economy | Whairawa'!$C$5:$C$104,$B6,'4. Economy | Whairawa'!$X$5:$X$104,AF$3)</f>
        <v>4</v>
      </c>
      <c r="AG6" s="315">
        <f>COUNTIFS('4. Economy | Whairawa'!$C$5:$C$104,$B6,'4. Economy | Whairawa'!$X$5:$X$104,AG$3)</f>
        <v>0</v>
      </c>
      <c r="AH6" s="315">
        <f>COUNTIFS('4. Economy | Whairawa'!$C$5:$C$104,$B6,'4. Economy | Whairawa'!$X$5:$X$104,AH$3)</f>
        <v>0</v>
      </c>
      <c r="AI6" s="315">
        <f t="shared" si="6"/>
        <v>7</v>
      </c>
      <c r="AJ6" s="315"/>
      <c r="AK6" s="316">
        <f>SUMPRODUCT(G6:J6,$G$1:$J$1)</f>
        <v>7</v>
      </c>
      <c r="AL6" s="316">
        <f t="shared" si="7"/>
        <v>7</v>
      </c>
      <c r="AM6" s="316">
        <f t="shared" si="8"/>
        <v>7</v>
      </c>
      <c r="AN6" s="316">
        <f t="shared" si="9"/>
        <v>10</v>
      </c>
      <c r="AO6" s="316">
        <f t="shared" si="10"/>
        <v>11</v>
      </c>
      <c r="AP6" s="316"/>
      <c r="AQ6" s="316">
        <f>SUM(G6:J6)*$J$1</f>
        <v>28</v>
      </c>
      <c r="AR6" s="316"/>
      <c r="AS6" s="309">
        <f t="shared" si="12"/>
        <v>1</v>
      </c>
      <c r="AT6" s="309">
        <f t="shared" ref="AT6:AT13" si="16">AL6/$AQ6*$J$1</f>
        <v>1</v>
      </c>
      <c r="AU6" s="309">
        <f t="shared" si="13"/>
        <v>1</v>
      </c>
      <c r="AV6" s="309">
        <f t="shared" si="14"/>
        <v>1.4285714285714286</v>
      </c>
      <c r="AW6" s="309">
        <f t="shared" si="15"/>
        <v>1.5714285714285714</v>
      </c>
    </row>
    <row r="7" spans="1:54" ht="39" x14ac:dyDescent="0.25">
      <c r="B7" s="187" t="str">
        <f>'Domains | Te Taiao'!B12</f>
        <v>Pastoral farming</v>
      </c>
      <c r="C7" s="96" t="s">
        <v>444</v>
      </c>
      <c r="D7" s="187" t="str">
        <f t="shared" si="1"/>
        <v>Compounding risk from all climate hazards assessed to Pastoral farming</v>
      </c>
      <c r="E7" s="378">
        <f>COUNTIF('4. Economy | Whairawa'!$C$5:$C$104,'Compounding Risks'!B7)-F7</f>
        <v>8</v>
      </c>
      <c r="F7" s="315">
        <f>COUNTIFS('4. Economy | Whairawa'!$C$5:$C$104,$B7,'4. Economy | Whairawa'!$T$5:$T$104,"")</f>
        <v>0</v>
      </c>
      <c r="G7" s="315">
        <f>COUNTIFS('4. Economy | Whairawa'!$C$5:$C$104,$B7,'4. Economy | Whairawa'!$T$5:$T$104,G$3)</f>
        <v>8</v>
      </c>
      <c r="H7" s="315">
        <f>COUNTIFS('4. Economy | Whairawa'!$C$5:$C$104,$B7,'4. Economy | Whairawa'!$T$5:$T$104,H$3)</f>
        <v>0</v>
      </c>
      <c r="I7" s="315">
        <f>COUNTIFS('4. Economy | Whairawa'!$C$5:$C$104,$B7,'4. Economy | Whairawa'!$T$5:$T$104,I$3)</f>
        <v>0</v>
      </c>
      <c r="J7" s="315">
        <f>COUNTIFS('4. Economy | Whairawa'!$C$5:$C$104,$B7,'4. Economy | Whairawa'!$T$5:$T$104,J$3)</f>
        <v>0</v>
      </c>
      <c r="K7" s="319">
        <f t="shared" si="2"/>
        <v>8</v>
      </c>
      <c r="L7" s="315">
        <f>COUNTIFS('4. Economy | Whairawa'!$C$5:$C$104,$B7,'4. Economy | Whairawa'!$U$5:$U$104,"")</f>
        <v>0</v>
      </c>
      <c r="M7" s="315">
        <f>COUNTIFS('4. Economy | Whairawa'!$C$5:$C$104,$B7,'4. Economy | Whairawa'!$U$5:$U$104,M$3)</f>
        <v>8</v>
      </c>
      <c r="N7" s="315">
        <f>COUNTIFS('4. Economy | Whairawa'!$C$5:$C$104,$B7,'4. Economy | Whairawa'!$U$5:$U$104,N$3)</f>
        <v>0</v>
      </c>
      <c r="O7" s="315">
        <f>COUNTIFS('4. Economy | Whairawa'!$C$5:$C$104,$B7,'4. Economy | Whairawa'!$U$5:$U$104,O$3)</f>
        <v>0</v>
      </c>
      <c r="P7" s="315">
        <f>COUNTIFS('4. Economy | Whairawa'!$C$5:$C$104,$B7,'4. Economy | Whairawa'!$U$5:$U$104,P$3)</f>
        <v>0</v>
      </c>
      <c r="Q7" s="315">
        <f t="shared" si="3"/>
        <v>8</v>
      </c>
      <c r="R7" s="315">
        <f>COUNTIFS('4. Economy | Whairawa'!$C$5:$C$104,$B7,'4. Economy | Whairawa'!$V$5:$V$104,"")</f>
        <v>0</v>
      </c>
      <c r="S7" s="315">
        <f>COUNTIFS('4. Economy | Whairawa'!$C$5:$C$104,$B7,'4. Economy | Whairawa'!$V$5:$V$104,S$3)</f>
        <v>7</v>
      </c>
      <c r="T7" s="315">
        <f>COUNTIFS('4. Economy | Whairawa'!$C$5:$C$104,$B7,'4. Economy | Whairawa'!$V$5:$V$104,T$3)</f>
        <v>1</v>
      </c>
      <c r="U7" s="315">
        <f>COUNTIFS('4. Economy | Whairawa'!$C$5:$C$104,$B7,'4. Economy | Whairawa'!$V$5:$V$104,U$3)</f>
        <v>0</v>
      </c>
      <c r="V7" s="315">
        <f>COUNTIFS('4. Economy | Whairawa'!$C$5:$C$104,$B7,'4. Economy | Whairawa'!$V$5:$V$104,V$3)</f>
        <v>0</v>
      </c>
      <c r="W7" s="315">
        <f t="shared" si="4"/>
        <v>8</v>
      </c>
      <c r="X7" s="315">
        <f>COUNTIFS('4. Economy | Whairawa'!$C$5:$C$104,$B7,'4. Economy | Whairawa'!$W$5:$W$104,"")</f>
        <v>0</v>
      </c>
      <c r="Y7" s="315">
        <f>COUNTIFS('4. Economy | Whairawa'!$C$5:$C$104,$B7,'4. Economy | Whairawa'!$W$5:$W$104,Y$3)</f>
        <v>6</v>
      </c>
      <c r="Z7" s="315">
        <f>COUNTIFS('4. Economy | Whairawa'!$C$5:$C$104,$B7,'4. Economy | Whairawa'!$W$5:$W$104,Z$3)</f>
        <v>2</v>
      </c>
      <c r="AA7" s="315">
        <f>COUNTIFS('4. Economy | Whairawa'!$C$5:$C$104,$B7,'4. Economy | Whairawa'!$W$5:$W$104,AA$3)</f>
        <v>0</v>
      </c>
      <c r="AB7" s="315">
        <f>COUNTIFS('4. Economy | Whairawa'!$C$5:$C$104,$B7,'4. Economy | Whairawa'!$W$5:$W$104,AB$3)</f>
        <v>0</v>
      </c>
      <c r="AC7" s="315">
        <f t="shared" si="5"/>
        <v>8</v>
      </c>
      <c r="AD7" s="315">
        <f>COUNTIFS('4. Economy | Whairawa'!$C$5:$C$104,$B7,'4. Economy | Whairawa'!$X$5:$X$104,"")</f>
        <v>0</v>
      </c>
      <c r="AE7" s="315">
        <f>COUNTIFS('4. Economy | Whairawa'!$C$5:$C$104,$B7,'4. Economy | Whairawa'!$X$5:$X$104,AE$3)</f>
        <v>5</v>
      </c>
      <c r="AF7" s="315">
        <f>COUNTIFS('4. Economy | Whairawa'!$C$5:$C$104,$B7,'4. Economy | Whairawa'!$X$5:$X$104,AF$3)</f>
        <v>2</v>
      </c>
      <c r="AG7" s="315">
        <f>COUNTIFS('4. Economy | Whairawa'!$C$5:$C$104,$B7,'4. Economy | Whairawa'!$X$5:$X$104,AG$3)</f>
        <v>1</v>
      </c>
      <c r="AH7" s="315">
        <f>COUNTIFS('4. Economy | Whairawa'!$C$5:$C$104,$B7,'4. Economy | Whairawa'!$X$5:$X$104,AH$3)</f>
        <v>0</v>
      </c>
      <c r="AI7" s="315">
        <f t="shared" si="6"/>
        <v>8</v>
      </c>
      <c r="AJ7" s="315"/>
      <c r="AK7" s="316">
        <f t="shared" ref="AK7:AK13" si="17">SUMPRODUCT(G7:J7,$G$1:$J$1)</f>
        <v>8</v>
      </c>
      <c r="AL7" s="316">
        <f t="shared" si="7"/>
        <v>8</v>
      </c>
      <c r="AM7" s="316">
        <f t="shared" si="8"/>
        <v>9</v>
      </c>
      <c r="AN7" s="316">
        <f t="shared" si="9"/>
        <v>10</v>
      </c>
      <c r="AO7" s="316">
        <f t="shared" si="10"/>
        <v>12</v>
      </c>
      <c r="AP7" s="316"/>
      <c r="AQ7" s="316">
        <f t="shared" si="11"/>
        <v>32</v>
      </c>
      <c r="AR7" s="316"/>
      <c r="AS7" s="309">
        <f t="shared" si="12"/>
        <v>1</v>
      </c>
      <c r="AT7" s="309">
        <f t="shared" si="16"/>
        <v>1</v>
      </c>
      <c r="AU7" s="309">
        <f t="shared" si="13"/>
        <v>1.125</v>
      </c>
      <c r="AV7" s="309">
        <f t="shared" si="14"/>
        <v>1.25</v>
      </c>
      <c r="AW7" s="309">
        <f t="shared" si="15"/>
        <v>1.5</v>
      </c>
    </row>
    <row r="8" spans="1:54" ht="39" x14ac:dyDescent="0.25">
      <c r="B8" s="187" t="str">
        <f>'Domains | Te Taiao'!B13</f>
        <v>Tourism and hospitality</v>
      </c>
      <c r="C8" s="96" t="s">
        <v>444</v>
      </c>
      <c r="D8" s="187" t="str">
        <f t="shared" si="1"/>
        <v>Compounding risk from all climate hazards assessed to Tourism and hospitality</v>
      </c>
      <c r="E8" s="378">
        <f>COUNTIF('4. Economy | Whairawa'!$C$5:$C$104,'Compounding Risks'!B8)-F8</f>
        <v>12</v>
      </c>
      <c r="F8" s="315">
        <f>COUNTIFS('4. Economy | Whairawa'!$C$5:$C$104,$B8,'4. Economy | Whairawa'!$T$5:$T$104,"")</f>
        <v>3</v>
      </c>
      <c r="G8" s="315">
        <f>COUNTIFS('4. Economy | Whairawa'!$C$5:$C$104,$B8,'4. Economy | Whairawa'!$T$5:$T$104,G$3)</f>
        <v>12</v>
      </c>
      <c r="H8" s="315">
        <f>COUNTIFS('4. Economy | Whairawa'!$C$5:$C$104,$B8,'4. Economy | Whairawa'!$T$5:$T$104,H$3)</f>
        <v>0</v>
      </c>
      <c r="I8" s="315">
        <f>COUNTIFS('4. Economy | Whairawa'!$C$5:$C$104,$B8,'4. Economy | Whairawa'!$T$5:$T$104,I$3)</f>
        <v>0</v>
      </c>
      <c r="J8" s="315">
        <f>COUNTIFS('4. Economy | Whairawa'!$C$5:$C$104,$B8,'4. Economy | Whairawa'!$T$5:$T$104,J$3)</f>
        <v>0</v>
      </c>
      <c r="K8" s="319">
        <f t="shared" si="2"/>
        <v>12</v>
      </c>
      <c r="L8" s="315">
        <f>COUNTIFS('4. Economy | Whairawa'!$C$5:$C$104,$B8,'4. Economy | Whairawa'!$U$5:$U$104,"")</f>
        <v>3</v>
      </c>
      <c r="M8" s="315">
        <f>COUNTIFS('4. Economy | Whairawa'!$C$5:$C$104,$B8,'4. Economy | Whairawa'!$U$5:$U$104,M$3)</f>
        <v>11</v>
      </c>
      <c r="N8" s="315">
        <f>COUNTIFS('4. Economy | Whairawa'!$C$5:$C$104,$B8,'4. Economy | Whairawa'!$U$5:$U$104,N$3)</f>
        <v>1</v>
      </c>
      <c r="O8" s="315">
        <f>COUNTIFS('4. Economy | Whairawa'!$C$5:$C$104,$B8,'4. Economy | Whairawa'!$U$5:$U$104,O$3)</f>
        <v>0</v>
      </c>
      <c r="P8" s="315">
        <f>COUNTIFS('4. Economy | Whairawa'!$C$5:$C$104,$B8,'4. Economy | Whairawa'!$U$5:$U$104,P$3)</f>
        <v>0</v>
      </c>
      <c r="Q8" s="315">
        <f t="shared" si="3"/>
        <v>12</v>
      </c>
      <c r="R8" s="315">
        <f>COUNTIFS('4. Economy | Whairawa'!$C$5:$C$104,$B8,'4. Economy | Whairawa'!$V$5:$V$104,"")</f>
        <v>3</v>
      </c>
      <c r="S8" s="315">
        <f>COUNTIFS('4. Economy | Whairawa'!$C$5:$C$104,$B8,'4. Economy | Whairawa'!$V$5:$V$104,S$3)</f>
        <v>11</v>
      </c>
      <c r="T8" s="315">
        <f>COUNTIFS('4. Economy | Whairawa'!$C$5:$C$104,$B8,'4. Economy | Whairawa'!$V$5:$V$104,T$3)</f>
        <v>0</v>
      </c>
      <c r="U8" s="315">
        <f>COUNTIFS('4. Economy | Whairawa'!$C$5:$C$104,$B8,'4. Economy | Whairawa'!$V$5:$V$104,U$3)</f>
        <v>1</v>
      </c>
      <c r="V8" s="315">
        <f>COUNTIFS('4. Economy | Whairawa'!$C$5:$C$104,$B8,'4. Economy | Whairawa'!$V$5:$V$104,V$3)</f>
        <v>0</v>
      </c>
      <c r="W8" s="315">
        <f t="shared" si="4"/>
        <v>12</v>
      </c>
      <c r="X8" s="315">
        <f>COUNTIFS('4. Economy | Whairawa'!$C$5:$C$104,$B8,'4. Economy | Whairawa'!$W$5:$W$104,"")</f>
        <v>3</v>
      </c>
      <c r="Y8" s="315">
        <f>COUNTIFS('4. Economy | Whairawa'!$C$5:$C$104,$B8,'4. Economy | Whairawa'!$W$5:$W$104,Y$3)</f>
        <v>11</v>
      </c>
      <c r="Z8" s="315">
        <f>COUNTIFS('4. Economy | Whairawa'!$C$5:$C$104,$B8,'4. Economy | Whairawa'!$W$5:$W$104,Z$3)</f>
        <v>0</v>
      </c>
      <c r="AA8" s="315">
        <f>COUNTIFS('4. Economy | Whairawa'!$C$5:$C$104,$B8,'4. Economy | Whairawa'!$W$5:$W$104,AA$3)</f>
        <v>0</v>
      </c>
      <c r="AB8" s="315">
        <f>COUNTIFS('4. Economy | Whairawa'!$C$5:$C$104,$B8,'4. Economy | Whairawa'!$W$5:$W$104,AB$3)</f>
        <v>1</v>
      </c>
      <c r="AC8" s="315">
        <f t="shared" si="5"/>
        <v>12</v>
      </c>
      <c r="AD8" s="315">
        <f>COUNTIFS('4. Economy | Whairawa'!$C$5:$C$104,$B8,'4. Economy | Whairawa'!$X$5:$X$104,"")</f>
        <v>3</v>
      </c>
      <c r="AE8" s="315">
        <f>COUNTIFS('4. Economy | Whairawa'!$C$5:$C$104,$B8,'4. Economy | Whairawa'!$X$5:$X$104,AE$3)</f>
        <v>11</v>
      </c>
      <c r="AF8" s="315">
        <f>COUNTIFS('4. Economy | Whairawa'!$C$5:$C$104,$B8,'4. Economy | Whairawa'!$X$5:$X$104,AF$3)</f>
        <v>0</v>
      </c>
      <c r="AG8" s="315">
        <f>COUNTIFS('4. Economy | Whairawa'!$C$5:$C$104,$B8,'4. Economy | Whairawa'!$X$5:$X$104,AG$3)</f>
        <v>0</v>
      </c>
      <c r="AH8" s="315">
        <f>COUNTIFS('4. Economy | Whairawa'!$C$5:$C$104,$B8,'4. Economy | Whairawa'!$X$5:$X$104,AH$3)</f>
        <v>1</v>
      </c>
      <c r="AI8" s="315">
        <f t="shared" si="6"/>
        <v>12</v>
      </c>
      <c r="AJ8" s="315"/>
      <c r="AK8" s="316">
        <f>SUMPRODUCT(G8:J8,$G$1:$J$1)</f>
        <v>12</v>
      </c>
      <c r="AL8" s="316">
        <f t="shared" si="7"/>
        <v>13</v>
      </c>
      <c r="AM8" s="316">
        <f t="shared" si="8"/>
        <v>14</v>
      </c>
      <c r="AN8" s="316">
        <f t="shared" si="9"/>
        <v>15</v>
      </c>
      <c r="AO8" s="316">
        <f t="shared" si="10"/>
        <v>15</v>
      </c>
      <c r="AP8" s="316"/>
      <c r="AQ8" s="316">
        <f t="shared" si="11"/>
        <v>48</v>
      </c>
      <c r="AR8" s="316"/>
      <c r="AS8" s="309">
        <f>AK8/$AQ8*$J$1</f>
        <v>1</v>
      </c>
      <c r="AT8" s="309">
        <f t="shared" si="16"/>
        <v>1.0833333333333333</v>
      </c>
      <c r="AU8" s="309">
        <f t="shared" si="13"/>
        <v>1.1666666666666667</v>
      </c>
      <c r="AV8" s="309">
        <f t="shared" si="14"/>
        <v>1.25</v>
      </c>
      <c r="AW8" s="309">
        <f t="shared" si="15"/>
        <v>1.25</v>
      </c>
    </row>
    <row r="9" spans="1:54" ht="77.25" x14ac:dyDescent="0.25">
      <c r="B9" s="187" t="str">
        <f>'Domains | Te Taiao'!B14</f>
        <v>Public Services (including government, scientific research, and education)</v>
      </c>
      <c r="C9" s="96" t="s">
        <v>444</v>
      </c>
      <c r="D9" s="187" t="str">
        <f t="shared" si="1"/>
        <v>Compounding risk from all climate hazards assessed to Public Services (including government, scientific research, and education)</v>
      </c>
      <c r="E9" s="378">
        <f>COUNTIF('4. Economy | Whairawa'!$C$5:$C$104,'Compounding Risks'!B9)-F9</f>
        <v>14</v>
      </c>
      <c r="F9" s="315">
        <f>COUNTIFS('4. Economy | Whairawa'!$C$5:$C$104,$B9,'4. Economy | Whairawa'!$T$5:$T$104,"")</f>
        <v>0</v>
      </c>
      <c r="G9" s="315">
        <f>COUNTIFS('4. Economy | Whairawa'!$C$5:$C$104,$B9,'4. Economy | Whairawa'!$T$5:$T$104,G$3)</f>
        <v>14</v>
      </c>
      <c r="H9" s="315">
        <f>COUNTIFS('4. Economy | Whairawa'!$C$5:$C$104,$B9,'4. Economy | Whairawa'!$T$5:$T$104,H$3)</f>
        <v>0</v>
      </c>
      <c r="I9" s="315">
        <f>COUNTIFS('4. Economy | Whairawa'!$C$5:$C$104,$B9,'4. Economy | Whairawa'!$T$5:$T$104,I$3)</f>
        <v>0</v>
      </c>
      <c r="J9" s="315">
        <f>COUNTIFS('4. Economy | Whairawa'!$C$5:$C$104,$B9,'4. Economy | Whairawa'!$T$5:$T$104,J$3)</f>
        <v>0</v>
      </c>
      <c r="K9" s="319">
        <f t="shared" si="2"/>
        <v>14</v>
      </c>
      <c r="L9" s="315">
        <f>COUNTIFS('4. Economy | Whairawa'!$C$5:$C$104,$B9,'4. Economy | Whairawa'!$U$5:$U$104,"")</f>
        <v>0</v>
      </c>
      <c r="M9" s="315">
        <f>COUNTIFS('4. Economy | Whairawa'!$C$5:$C$104,$B9,'4. Economy | Whairawa'!$U$5:$U$104,M$3)</f>
        <v>14</v>
      </c>
      <c r="N9" s="315">
        <f>COUNTIFS('4. Economy | Whairawa'!$C$5:$C$104,$B9,'4. Economy | Whairawa'!$U$5:$U$104,N$3)</f>
        <v>0</v>
      </c>
      <c r="O9" s="315">
        <f>COUNTIFS('4. Economy | Whairawa'!$C$5:$C$104,$B9,'4. Economy | Whairawa'!$U$5:$U$104,O$3)</f>
        <v>0</v>
      </c>
      <c r="P9" s="315">
        <f>COUNTIFS('4. Economy | Whairawa'!$C$5:$C$104,$B9,'4. Economy | Whairawa'!$U$5:$U$104,P$3)</f>
        <v>0</v>
      </c>
      <c r="Q9" s="315">
        <f t="shared" si="3"/>
        <v>14</v>
      </c>
      <c r="R9" s="315">
        <f>COUNTIFS('4. Economy | Whairawa'!$C$5:$C$104,$B9,'4. Economy | Whairawa'!$V$5:$V$104,"")</f>
        <v>0</v>
      </c>
      <c r="S9" s="315">
        <f>COUNTIFS('4. Economy | Whairawa'!$C$5:$C$104,$B9,'4. Economy | Whairawa'!$V$5:$V$104,S$3)</f>
        <v>13</v>
      </c>
      <c r="T9" s="315">
        <f>COUNTIFS('4. Economy | Whairawa'!$C$5:$C$104,$B9,'4. Economy | Whairawa'!$V$5:$V$104,T$3)</f>
        <v>1</v>
      </c>
      <c r="U9" s="315">
        <f>COUNTIFS('4. Economy | Whairawa'!$C$5:$C$104,$B9,'4. Economy | Whairawa'!$V$5:$V$104,U$3)</f>
        <v>0</v>
      </c>
      <c r="V9" s="315">
        <f>COUNTIFS('4. Economy | Whairawa'!$C$5:$C$104,$B9,'4. Economy | Whairawa'!$V$5:$V$104,V$3)</f>
        <v>0</v>
      </c>
      <c r="W9" s="315">
        <f t="shared" si="4"/>
        <v>14</v>
      </c>
      <c r="X9" s="315">
        <f>COUNTIFS('4. Economy | Whairawa'!$C$5:$C$104,$B9,'4. Economy | Whairawa'!$W$5:$W$104,"")</f>
        <v>0</v>
      </c>
      <c r="Y9" s="315">
        <f>COUNTIFS('4. Economy | Whairawa'!$C$5:$C$104,$B9,'4. Economy | Whairawa'!$W$5:$W$104,Y$3)</f>
        <v>13</v>
      </c>
      <c r="Z9" s="315">
        <f>COUNTIFS('4. Economy | Whairawa'!$C$5:$C$104,$B9,'4. Economy | Whairawa'!$W$5:$W$104,Z$3)</f>
        <v>0</v>
      </c>
      <c r="AA9" s="315">
        <f>COUNTIFS('4. Economy | Whairawa'!$C$5:$C$104,$B9,'4. Economy | Whairawa'!$W$5:$W$104,AA$3)</f>
        <v>1</v>
      </c>
      <c r="AB9" s="315">
        <f>COUNTIFS('4. Economy | Whairawa'!$C$5:$C$104,$B9,'4. Economy | Whairawa'!$W$5:$W$104,AB$3)</f>
        <v>0</v>
      </c>
      <c r="AC9" s="315">
        <f t="shared" si="5"/>
        <v>14</v>
      </c>
      <c r="AD9" s="315">
        <f>COUNTIFS('4. Economy | Whairawa'!$C$5:$C$104,$B9,'4. Economy | Whairawa'!$X$5:$X$104,"")</f>
        <v>0</v>
      </c>
      <c r="AE9" s="315">
        <f>COUNTIFS('4. Economy | Whairawa'!$C$5:$C$104,$B9,'4. Economy | Whairawa'!$X$5:$X$104,AE$3)</f>
        <v>13</v>
      </c>
      <c r="AF9" s="315">
        <f>COUNTIFS('4. Economy | Whairawa'!$C$5:$C$104,$B9,'4. Economy | Whairawa'!$X$5:$X$104,AF$3)</f>
        <v>0</v>
      </c>
      <c r="AG9" s="315">
        <f>COUNTIFS('4. Economy | Whairawa'!$C$5:$C$104,$B9,'4. Economy | Whairawa'!$X$5:$X$104,AG$3)</f>
        <v>1</v>
      </c>
      <c r="AH9" s="315">
        <f>COUNTIFS('4. Economy | Whairawa'!$C$5:$C$104,$B9,'4. Economy | Whairawa'!$X$5:$X$104,AH$3)</f>
        <v>0</v>
      </c>
      <c r="AI9" s="315">
        <f t="shared" si="6"/>
        <v>14</v>
      </c>
      <c r="AJ9" s="315"/>
      <c r="AK9" s="316">
        <f>SUMPRODUCT(G9:J9,$G$1:$J$1)</f>
        <v>14</v>
      </c>
      <c r="AL9" s="316">
        <f t="shared" si="7"/>
        <v>14</v>
      </c>
      <c r="AM9" s="316">
        <f t="shared" si="8"/>
        <v>15</v>
      </c>
      <c r="AN9" s="316">
        <f t="shared" si="9"/>
        <v>16</v>
      </c>
      <c r="AO9" s="316">
        <f t="shared" si="10"/>
        <v>16</v>
      </c>
      <c r="AP9" s="316"/>
      <c r="AQ9" s="316">
        <f>SUM(G9:J9)*$J$1</f>
        <v>56</v>
      </c>
      <c r="AR9" s="316"/>
      <c r="AS9" s="309">
        <f>AK9/$AQ9*$J$1</f>
        <v>1</v>
      </c>
      <c r="AT9" s="309">
        <f t="shared" si="16"/>
        <v>1</v>
      </c>
      <c r="AU9" s="309">
        <f>AM9/$AQ9*$J$1</f>
        <v>1.0714285714285714</v>
      </c>
      <c r="AV9" s="309">
        <f t="shared" si="14"/>
        <v>1.1428571428571428</v>
      </c>
      <c r="AW9" s="309">
        <f t="shared" si="15"/>
        <v>1.1428571428571428</v>
      </c>
    </row>
    <row r="10" spans="1:54" ht="51.75" x14ac:dyDescent="0.25">
      <c r="B10" s="187" t="str">
        <f>'Domains | Te Taiao'!B15</f>
        <v>Insurance coverage and credit provision</v>
      </c>
      <c r="C10" s="96" t="s">
        <v>444</v>
      </c>
      <c r="D10" s="187" t="str">
        <f t="shared" si="1"/>
        <v>Compounding risk from all climate hazards assessed to Insurance coverage and credit provision</v>
      </c>
      <c r="E10" s="378">
        <f>COUNTIF('4. Economy | Whairawa'!$C$5:$C$104,'Compounding Risks'!B10)-F10</f>
        <v>7</v>
      </c>
      <c r="F10" s="315">
        <f>COUNTIFS('4. Economy | Whairawa'!$C$5:$C$104,$B10,'4. Economy | Whairawa'!$T$5:$T$104,"")</f>
        <v>0</v>
      </c>
      <c r="G10" s="315">
        <f>COUNTIFS('4. Economy | Whairawa'!$C$5:$C$104,$B10,'4. Economy | Whairawa'!$T$5:$T$104,G$3)</f>
        <v>7</v>
      </c>
      <c r="H10" s="315">
        <f>COUNTIFS('4. Economy | Whairawa'!$C$5:$C$104,$B10,'4. Economy | Whairawa'!$T$5:$T$104,H$3)</f>
        <v>0</v>
      </c>
      <c r="I10" s="315">
        <f>COUNTIFS('4. Economy | Whairawa'!$C$5:$C$104,$B10,'4. Economy | Whairawa'!$T$5:$T$104,I$3)</f>
        <v>0</v>
      </c>
      <c r="J10" s="315">
        <f>COUNTIFS('4. Economy | Whairawa'!$C$5:$C$104,$B10,'4. Economy | Whairawa'!$T$5:$T$104,J$3)</f>
        <v>0</v>
      </c>
      <c r="K10" s="319">
        <f t="shared" si="2"/>
        <v>7</v>
      </c>
      <c r="L10" s="315">
        <f>COUNTIFS('4. Economy | Whairawa'!$C$5:$C$104,$B10,'4. Economy | Whairawa'!$U$5:$U$104,"")</f>
        <v>0</v>
      </c>
      <c r="M10" s="315">
        <f>COUNTIFS('4. Economy | Whairawa'!$C$5:$C$104,$B10,'4. Economy | Whairawa'!$U$5:$U$104,M$3)</f>
        <v>4</v>
      </c>
      <c r="N10" s="315">
        <f>COUNTIFS('4. Economy | Whairawa'!$C$5:$C$104,$B10,'4. Economy | Whairawa'!$U$5:$U$104,N$3)</f>
        <v>3</v>
      </c>
      <c r="O10" s="315">
        <f>COUNTIFS('4. Economy | Whairawa'!$C$5:$C$104,$B10,'4. Economy | Whairawa'!$U$5:$U$104,O$3)</f>
        <v>0</v>
      </c>
      <c r="P10" s="315">
        <f>COUNTIFS('4. Economy | Whairawa'!$C$5:$C$104,$B10,'4. Economy | Whairawa'!$U$5:$U$104,P$3)</f>
        <v>0</v>
      </c>
      <c r="Q10" s="315">
        <f t="shared" si="3"/>
        <v>7</v>
      </c>
      <c r="R10" s="315">
        <f>COUNTIFS('4. Economy | Whairawa'!$C$5:$C$104,$B10,'4. Economy | Whairawa'!$V$5:$V$104,"")</f>
        <v>0</v>
      </c>
      <c r="S10" s="315">
        <f>COUNTIFS('4. Economy | Whairawa'!$C$5:$C$104,$B10,'4. Economy | Whairawa'!$V$5:$V$104,S$3)</f>
        <v>1</v>
      </c>
      <c r="T10" s="315">
        <f>COUNTIFS('4. Economy | Whairawa'!$C$5:$C$104,$B10,'4. Economy | Whairawa'!$V$5:$V$104,T$3)</f>
        <v>6</v>
      </c>
      <c r="U10" s="315">
        <f>COUNTIFS('4. Economy | Whairawa'!$C$5:$C$104,$B10,'4. Economy | Whairawa'!$V$5:$V$104,U$3)</f>
        <v>0</v>
      </c>
      <c r="V10" s="315">
        <f>COUNTIFS('4. Economy | Whairawa'!$C$5:$C$104,$B10,'4. Economy | Whairawa'!$V$5:$V$104,V$3)</f>
        <v>0</v>
      </c>
      <c r="W10" s="315">
        <f t="shared" si="4"/>
        <v>7</v>
      </c>
      <c r="X10" s="315">
        <f>COUNTIFS('4. Economy | Whairawa'!$C$5:$C$104,$B10,'4. Economy | Whairawa'!$W$5:$W$104,"")</f>
        <v>0</v>
      </c>
      <c r="Y10" s="315">
        <f>COUNTIFS('4. Economy | Whairawa'!$C$5:$C$104,$B10,'4. Economy | Whairawa'!$W$5:$W$104,Y$3)</f>
        <v>1</v>
      </c>
      <c r="Z10" s="315">
        <f>COUNTIFS('4. Economy | Whairawa'!$C$5:$C$104,$B10,'4. Economy | Whairawa'!$W$5:$W$104,Z$3)</f>
        <v>3</v>
      </c>
      <c r="AA10" s="315">
        <f>COUNTIFS('4. Economy | Whairawa'!$C$5:$C$104,$B10,'4. Economy | Whairawa'!$W$5:$W$104,AA$3)</f>
        <v>3</v>
      </c>
      <c r="AB10" s="315">
        <f>COUNTIFS('4. Economy | Whairawa'!$C$5:$C$104,$B10,'4. Economy | Whairawa'!$W$5:$W$104,AB$3)</f>
        <v>0</v>
      </c>
      <c r="AC10" s="315">
        <f t="shared" si="5"/>
        <v>7</v>
      </c>
      <c r="AD10" s="315">
        <f>COUNTIFS('4. Economy | Whairawa'!$C$5:$C$104,$B10,'4. Economy | Whairawa'!$X$5:$X$104,"")</f>
        <v>0</v>
      </c>
      <c r="AE10" s="315">
        <f>COUNTIFS('4. Economy | Whairawa'!$C$5:$C$104,$B10,'4. Economy | Whairawa'!$X$5:$X$104,AE$3)</f>
        <v>1</v>
      </c>
      <c r="AF10" s="315">
        <f>COUNTIFS('4. Economy | Whairawa'!$C$5:$C$104,$B10,'4. Economy | Whairawa'!$X$5:$X$104,AF$3)</f>
        <v>0</v>
      </c>
      <c r="AG10" s="315">
        <f>COUNTIFS('4. Economy | Whairawa'!$C$5:$C$104,$B10,'4. Economy | Whairawa'!$X$5:$X$104,AG$3)</f>
        <v>6</v>
      </c>
      <c r="AH10" s="315">
        <f>COUNTIFS('4. Economy | Whairawa'!$C$5:$C$104,$B10,'4. Economy | Whairawa'!$X$5:$X$104,AH$3)</f>
        <v>0</v>
      </c>
      <c r="AI10" s="315">
        <f t="shared" si="6"/>
        <v>7</v>
      </c>
      <c r="AJ10" s="315"/>
      <c r="AK10" s="316">
        <f t="shared" si="17"/>
        <v>7</v>
      </c>
      <c r="AL10" s="316">
        <f t="shared" si="7"/>
        <v>10</v>
      </c>
      <c r="AM10" s="316">
        <f t="shared" si="8"/>
        <v>13</v>
      </c>
      <c r="AN10" s="316">
        <f t="shared" si="9"/>
        <v>16</v>
      </c>
      <c r="AO10" s="316">
        <f t="shared" si="10"/>
        <v>19</v>
      </c>
      <c r="AP10" s="316"/>
      <c r="AQ10" s="316">
        <f t="shared" si="11"/>
        <v>28</v>
      </c>
      <c r="AR10" s="316"/>
      <c r="AS10" s="309">
        <f t="shared" si="12"/>
        <v>1</v>
      </c>
      <c r="AT10" s="309">
        <f t="shared" si="16"/>
        <v>1.4285714285714286</v>
      </c>
      <c r="AU10" s="309">
        <f t="shared" si="13"/>
        <v>1.8571428571428572</v>
      </c>
      <c r="AV10" s="309">
        <f t="shared" si="14"/>
        <v>2.2857142857142856</v>
      </c>
      <c r="AW10" s="309">
        <f t="shared" si="15"/>
        <v>2.7142857142857144</v>
      </c>
    </row>
    <row r="11" spans="1:54" ht="39" x14ac:dyDescent="0.25">
      <c r="B11" s="187" t="str">
        <f>'Domains | Te Taiao'!B16</f>
        <v>Māori Enterprise</v>
      </c>
      <c r="C11" s="96" t="s">
        <v>444</v>
      </c>
      <c r="D11" s="187" t="str">
        <f t="shared" si="1"/>
        <v>Compounding risk from all climate hazards assessed to Māori Enterprise</v>
      </c>
      <c r="E11" s="378">
        <f>COUNTIF('4. Economy | Whairawa'!$C$5:$C$104,'Compounding Risks'!B11)-F11</f>
        <v>13</v>
      </c>
      <c r="F11" s="315">
        <f>COUNTIFS('4. Economy | Whairawa'!$C$5:$C$104,$B11,'4. Economy | Whairawa'!$T$5:$T$104,"")</f>
        <v>0</v>
      </c>
      <c r="G11" s="315">
        <f>COUNTIFS('4. Economy | Whairawa'!$C$5:$C$104,$B11,'4. Economy | Whairawa'!$T$5:$T$104,G$3)</f>
        <v>13</v>
      </c>
      <c r="H11" s="315">
        <f>COUNTIFS('4. Economy | Whairawa'!$C$5:$C$104,$B11,'4. Economy | Whairawa'!$T$5:$T$104,H$3)</f>
        <v>0</v>
      </c>
      <c r="I11" s="315">
        <f>COUNTIFS('4. Economy | Whairawa'!$C$5:$C$104,$B11,'4. Economy | Whairawa'!$T$5:$T$104,I$3)</f>
        <v>0</v>
      </c>
      <c r="J11" s="315">
        <f>COUNTIFS('4. Economy | Whairawa'!$C$5:$C$104,$B11,'4. Economy | Whairawa'!$T$5:$T$104,J$3)</f>
        <v>0</v>
      </c>
      <c r="K11" s="319">
        <f t="shared" si="2"/>
        <v>13</v>
      </c>
      <c r="L11" s="315">
        <f>COUNTIFS('4. Economy | Whairawa'!$C$5:$C$104,$B11,'4. Economy | Whairawa'!$U$5:$U$104,"")</f>
        <v>0</v>
      </c>
      <c r="M11" s="315">
        <f>COUNTIFS('4. Economy | Whairawa'!$C$5:$C$104,$B11,'4. Economy | Whairawa'!$U$5:$U$104,M$3)</f>
        <v>13</v>
      </c>
      <c r="N11" s="315">
        <f>COUNTIFS('4. Economy | Whairawa'!$C$5:$C$104,$B11,'4. Economy | Whairawa'!$U$5:$U$104,N$3)</f>
        <v>0</v>
      </c>
      <c r="O11" s="315">
        <f>COUNTIFS('4. Economy | Whairawa'!$C$5:$C$104,$B11,'4. Economy | Whairawa'!$U$5:$U$104,O$3)</f>
        <v>0</v>
      </c>
      <c r="P11" s="315">
        <f>COUNTIFS('4. Economy | Whairawa'!$C$5:$C$104,$B11,'4. Economy | Whairawa'!$U$5:$U$104,P$3)</f>
        <v>0</v>
      </c>
      <c r="Q11" s="315">
        <f t="shared" si="3"/>
        <v>13</v>
      </c>
      <c r="R11" s="315">
        <f>COUNTIFS('4. Economy | Whairawa'!$C$5:$C$104,$B11,'4. Economy | Whairawa'!$V$5:$V$104,"")</f>
        <v>0</v>
      </c>
      <c r="S11" s="315">
        <f>COUNTIFS('4. Economy | Whairawa'!$C$5:$C$104,$B11,'4. Economy | Whairawa'!$V$5:$V$104,S$3)</f>
        <v>9</v>
      </c>
      <c r="T11" s="315">
        <f>COUNTIFS('4. Economy | Whairawa'!$C$5:$C$104,$B11,'4. Economy | Whairawa'!$V$5:$V$104,T$3)</f>
        <v>4</v>
      </c>
      <c r="U11" s="315">
        <f>COUNTIFS('4. Economy | Whairawa'!$C$5:$C$104,$B11,'4. Economy | Whairawa'!$V$5:$V$104,U$3)</f>
        <v>0</v>
      </c>
      <c r="V11" s="315">
        <f>COUNTIFS('4. Economy | Whairawa'!$C$5:$C$104,$B11,'4. Economy | Whairawa'!$V$5:$V$104,V$3)</f>
        <v>0</v>
      </c>
      <c r="W11" s="315">
        <f t="shared" si="4"/>
        <v>13</v>
      </c>
      <c r="X11" s="315">
        <f>COUNTIFS('4. Economy | Whairawa'!$C$5:$C$104,$B11,'4. Economy | Whairawa'!$W$5:$W$104,"")</f>
        <v>0</v>
      </c>
      <c r="Y11" s="315">
        <f>COUNTIFS('4. Economy | Whairawa'!$C$5:$C$104,$B11,'4. Economy | Whairawa'!$W$5:$W$104,Y$3)</f>
        <v>8</v>
      </c>
      <c r="Z11" s="315">
        <f>COUNTIFS('4. Economy | Whairawa'!$C$5:$C$104,$B11,'4. Economy | Whairawa'!$W$5:$W$104,Z$3)</f>
        <v>5</v>
      </c>
      <c r="AA11" s="315">
        <f>COUNTIFS('4. Economy | Whairawa'!$C$5:$C$104,$B11,'4. Economy | Whairawa'!$W$5:$W$104,AA$3)</f>
        <v>0</v>
      </c>
      <c r="AB11" s="315">
        <f>COUNTIFS('4. Economy | Whairawa'!$C$5:$C$104,$B11,'4. Economy | Whairawa'!$W$5:$W$104,AB$3)</f>
        <v>0</v>
      </c>
      <c r="AC11" s="315">
        <f t="shared" si="5"/>
        <v>13</v>
      </c>
      <c r="AD11" s="315">
        <f>COUNTIFS('4. Economy | Whairawa'!$C$5:$C$104,$B11,'4. Economy | Whairawa'!$X$5:$X$104,"")</f>
        <v>0</v>
      </c>
      <c r="AE11" s="315">
        <f>COUNTIFS('4. Economy | Whairawa'!$C$5:$C$104,$B11,'4. Economy | Whairawa'!$X$5:$X$104,AE$3)</f>
        <v>6</v>
      </c>
      <c r="AF11" s="315">
        <f>COUNTIFS('4. Economy | Whairawa'!$C$5:$C$104,$B11,'4. Economy | Whairawa'!$X$5:$X$104,AF$3)</f>
        <v>7</v>
      </c>
      <c r="AG11" s="315">
        <f>COUNTIFS('4. Economy | Whairawa'!$C$5:$C$104,$B11,'4. Economy | Whairawa'!$X$5:$X$104,AG$3)</f>
        <v>0</v>
      </c>
      <c r="AH11" s="315">
        <f>COUNTIFS('4. Economy | Whairawa'!$C$5:$C$104,$B11,'4. Economy | Whairawa'!$X$5:$X$104,AH$3)</f>
        <v>0</v>
      </c>
      <c r="AI11" s="315">
        <f t="shared" si="6"/>
        <v>13</v>
      </c>
      <c r="AJ11" s="315"/>
      <c r="AK11" s="316">
        <f t="shared" si="17"/>
        <v>13</v>
      </c>
      <c r="AL11" s="316">
        <f t="shared" si="7"/>
        <v>13</v>
      </c>
      <c r="AM11" s="316">
        <f t="shared" si="8"/>
        <v>17</v>
      </c>
      <c r="AN11" s="316">
        <f t="shared" si="9"/>
        <v>18</v>
      </c>
      <c r="AO11" s="316">
        <f t="shared" si="10"/>
        <v>20</v>
      </c>
      <c r="AP11" s="316"/>
      <c r="AQ11" s="316">
        <f t="shared" si="11"/>
        <v>52</v>
      </c>
      <c r="AR11" s="316"/>
      <c r="AS11" s="309">
        <f t="shared" si="12"/>
        <v>1</v>
      </c>
      <c r="AT11" s="309">
        <f t="shared" si="16"/>
        <v>1</v>
      </c>
      <c r="AU11" s="309">
        <f t="shared" si="13"/>
        <v>1.3076923076923077</v>
      </c>
      <c r="AV11" s="309">
        <f t="shared" si="14"/>
        <v>1.3846153846153846</v>
      </c>
      <c r="AW11" s="309">
        <f t="shared" si="15"/>
        <v>1.5384615384615385</v>
      </c>
    </row>
    <row r="12" spans="1:54" ht="39" x14ac:dyDescent="0.25">
      <c r="B12" s="187" t="str">
        <f>'Domains | Te Taiao'!B17</f>
        <v>Manufacturing</v>
      </c>
      <c r="C12" s="96" t="s">
        <v>444</v>
      </c>
      <c r="D12" s="187" t="str">
        <f t="shared" si="1"/>
        <v>Compounding risk from all climate hazards assessed to Manufacturing</v>
      </c>
      <c r="E12" s="378">
        <f>COUNTIF('4. Economy | Whairawa'!$C$5:$C$104,'Compounding Risks'!B12)-F12</f>
        <v>12</v>
      </c>
      <c r="F12" s="315">
        <f>COUNTIFS('4. Economy | Whairawa'!$C$5:$C$104,$B12,'4. Economy | Whairawa'!$T$5:$T$104,"")</f>
        <v>0</v>
      </c>
      <c r="G12" s="315">
        <f>COUNTIFS('4. Economy | Whairawa'!$C$5:$C$104,$B12,'4. Economy | Whairawa'!$T$5:$T$104,G$3)</f>
        <v>12</v>
      </c>
      <c r="H12" s="315">
        <f>COUNTIFS('4. Economy | Whairawa'!$C$5:$C$104,$B12,'4. Economy | Whairawa'!$T$5:$T$104,H$3)</f>
        <v>0</v>
      </c>
      <c r="I12" s="315">
        <f>COUNTIFS('4. Economy | Whairawa'!$C$5:$C$104,$B12,'4. Economy | Whairawa'!$T$5:$T$104,I$3)</f>
        <v>0</v>
      </c>
      <c r="J12" s="315">
        <f>COUNTIFS('4. Economy | Whairawa'!$C$5:$C$104,$B12,'4. Economy | Whairawa'!$T$5:$T$104,J$3)</f>
        <v>0</v>
      </c>
      <c r="K12" s="319">
        <f t="shared" si="2"/>
        <v>12</v>
      </c>
      <c r="L12" s="315">
        <f>COUNTIFS('4. Economy | Whairawa'!$C$5:$C$104,$B12,'4. Economy | Whairawa'!$U$5:$U$104,"")</f>
        <v>0</v>
      </c>
      <c r="M12" s="315">
        <f>COUNTIFS('4. Economy | Whairawa'!$C$5:$C$104,$B12,'4. Economy | Whairawa'!$U$5:$U$104,M$3)</f>
        <v>12</v>
      </c>
      <c r="N12" s="315">
        <f>COUNTIFS('4. Economy | Whairawa'!$C$5:$C$104,$B12,'4. Economy | Whairawa'!$U$5:$U$104,N$3)</f>
        <v>0</v>
      </c>
      <c r="O12" s="315">
        <f>COUNTIFS('4. Economy | Whairawa'!$C$5:$C$104,$B12,'4. Economy | Whairawa'!$U$5:$U$104,O$3)</f>
        <v>0</v>
      </c>
      <c r="P12" s="315">
        <f>COUNTIFS('4. Economy | Whairawa'!$C$5:$C$104,$B12,'4. Economy | Whairawa'!$U$5:$U$104,P$3)</f>
        <v>0</v>
      </c>
      <c r="Q12" s="315">
        <f t="shared" si="3"/>
        <v>12</v>
      </c>
      <c r="R12" s="315">
        <f>COUNTIFS('4. Economy | Whairawa'!$C$5:$C$104,$B12,'4. Economy | Whairawa'!$V$5:$V$104,"")</f>
        <v>0</v>
      </c>
      <c r="S12" s="315">
        <f>COUNTIFS('4. Economy | Whairawa'!$C$5:$C$104,$B12,'4. Economy | Whairawa'!$V$5:$V$104,S$3)</f>
        <v>12</v>
      </c>
      <c r="T12" s="315">
        <f>COUNTIFS('4. Economy | Whairawa'!$C$5:$C$104,$B12,'4. Economy | Whairawa'!$V$5:$V$104,T$3)</f>
        <v>0</v>
      </c>
      <c r="U12" s="315">
        <f>COUNTIFS('4. Economy | Whairawa'!$C$5:$C$104,$B12,'4. Economy | Whairawa'!$V$5:$V$104,U$3)</f>
        <v>0</v>
      </c>
      <c r="V12" s="315">
        <f>COUNTIFS('4. Economy | Whairawa'!$C$5:$C$104,$B12,'4. Economy | Whairawa'!$V$5:$V$104,V$3)</f>
        <v>0</v>
      </c>
      <c r="W12" s="315">
        <f t="shared" si="4"/>
        <v>12</v>
      </c>
      <c r="X12" s="315">
        <f>COUNTIFS('4. Economy | Whairawa'!$C$5:$C$104,$B12,'4. Economy | Whairawa'!$W$5:$W$104,"")</f>
        <v>0</v>
      </c>
      <c r="Y12" s="315">
        <f>COUNTIFS('4. Economy | Whairawa'!$C$5:$C$104,$B12,'4. Economy | Whairawa'!$W$5:$W$104,Y$3)</f>
        <v>12</v>
      </c>
      <c r="Z12" s="315">
        <f>COUNTIFS('4. Economy | Whairawa'!$C$5:$C$104,$B12,'4. Economy | Whairawa'!$W$5:$W$104,Z$3)</f>
        <v>0</v>
      </c>
      <c r="AA12" s="315">
        <f>COUNTIFS('4. Economy | Whairawa'!$C$5:$C$104,$B12,'4. Economy | Whairawa'!$W$5:$W$104,AA$3)</f>
        <v>0</v>
      </c>
      <c r="AB12" s="315">
        <f>COUNTIFS('4. Economy | Whairawa'!$C$5:$C$104,$B12,'4. Economy | Whairawa'!$W$5:$W$104,AB$3)</f>
        <v>0</v>
      </c>
      <c r="AC12" s="315">
        <f t="shared" si="5"/>
        <v>12</v>
      </c>
      <c r="AD12" s="315">
        <f>COUNTIFS('4. Economy | Whairawa'!$C$5:$C$104,$B12,'4. Economy | Whairawa'!$X$5:$X$104,"")</f>
        <v>0</v>
      </c>
      <c r="AE12" s="315">
        <f>COUNTIFS('4. Economy | Whairawa'!$C$5:$C$104,$B12,'4. Economy | Whairawa'!$X$5:$X$104,AE$3)</f>
        <v>12</v>
      </c>
      <c r="AF12" s="315">
        <f>COUNTIFS('4. Economy | Whairawa'!$C$5:$C$104,$B12,'4. Economy | Whairawa'!$X$5:$X$104,AF$3)</f>
        <v>0</v>
      </c>
      <c r="AG12" s="315">
        <f>COUNTIFS('4. Economy | Whairawa'!$C$5:$C$104,$B12,'4. Economy | Whairawa'!$X$5:$X$104,AG$3)</f>
        <v>0</v>
      </c>
      <c r="AH12" s="315">
        <f>COUNTIFS('4. Economy | Whairawa'!$C$5:$C$104,$B12,'4. Economy | Whairawa'!$X$5:$X$104,AH$3)</f>
        <v>0</v>
      </c>
      <c r="AI12" s="315">
        <f t="shared" si="6"/>
        <v>12</v>
      </c>
      <c r="AJ12" s="315"/>
      <c r="AK12" s="316">
        <f t="shared" si="17"/>
        <v>12</v>
      </c>
      <c r="AL12" s="316">
        <f t="shared" si="7"/>
        <v>12</v>
      </c>
      <c r="AM12" s="316">
        <f t="shared" si="8"/>
        <v>12</v>
      </c>
      <c r="AN12" s="316">
        <f t="shared" si="9"/>
        <v>12</v>
      </c>
      <c r="AO12" s="316">
        <f t="shared" si="10"/>
        <v>12</v>
      </c>
      <c r="AP12" s="316"/>
      <c r="AQ12" s="316">
        <f t="shared" si="11"/>
        <v>48</v>
      </c>
      <c r="AR12" s="316"/>
      <c r="AS12" s="309">
        <f t="shared" si="12"/>
        <v>1</v>
      </c>
      <c r="AT12" s="309">
        <f t="shared" si="16"/>
        <v>1</v>
      </c>
      <c r="AU12" s="309">
        <f t="shared" si="13"/>
        <v>1</v>
      </c>
      <c r="AV12" s="309">
        <f t="shared" si="14"/>
        <v>1</v>
      </c>
      <c r="AW12" s="309">
        <f t="shared" si="15"/>
        <v>1</v>
      </c>
    </row>
    <row r="13" spans="1:54" ht="51.75" x14ac:dyDescent="0.25">
      <c r="B13" s="187" t="str">
        <f>'Domains | Te Taiao'!B18</f>
        <v>Information technology and creative industries</v>
      </c>
      <c r="C13" s="96" t="s">
        <v>444</v>
      </c>
      <c r="D13" s="187" t="str">
        <f t="shared" si="1"/>
        <v>Compounding risk from all climate hazards assessed to Information technology and creative industries</v>
      </c>
      <c r="E13" s="378">
        <f>COUNTIF('4. Economy | Whairawa'!$C$5:$C$104,'Compounding Risks'!B13)-F13</f>
        <v>5</v>
      </c>
      <c r="F13" s="315">
        <f>COUNTIFS('4. Economy | Whairawa'!$C$5:$C$104,$B13,'4. Economy | Whairawa'!$T$5:$T$104,"")</f>
        <v>0</v>
      </c>
      <c r="G13" s="315">
        <f>COUNTIFS('4. Economy | Whairawa'!$C$5:$C$104,$B13,'4. Economy | Whairawa'!$T$5:$T$104,G$3)</f>
        <v>5</v>
      </c>
      <c r="H13" s="315">
        <f>COUNTIFS('4. Economy | Whairawa'!$C$5:$C$104,$B13,'4. Economy | Whairawa'!$T$5:$T$104,H$3)</f>
        <v>0</v>
      </c>
      <c r="I13" s="315">
        <f>COUNTIFS('4. Economy | Whairawa'!$C$5:$C$104,$B13,'4. Economy | Whairawa'!$T$5:$T$104,I$3)</f>
        <v>0</v>
      </c>
      <c r="J13" s="315">
        <f>COUNTIFS('4. Economy | Whairawa'!$C$5:$C$104,$B13,'4. Economy | Whairawa'!$T$5:$T$104,J$3)</f>
        <v>0</v>
      </c>
      <c r="K13" s="315">
        <f t="shared" ref="K13" si="18">SUM(F13:J13)</f>
        <v>5</v>
      </c>
      <c r="L13" s="315">
        <f>COUNTIFS('4. Economy | Whairawa'!$C$5:$C$104,$B13,'4. Economy | Whairawa'!$U$5:$U$104,"")</f>
        <v>0</v>
      </c>
      <c r="M13" s="315">
        <f>COUNTIFS('4. Economy | Whairawa'!$C$5:$C$104,$B13,'4. Economy | Whairawa'!$U$5:$U$104,M$3)</f>
        <v>5</v>
      </c>
      <c r="N13" s="315">
        <f>COUNTIFS('4. Economy | Whairawa'!$C$5:$C$104,$B13,'4. Economy | Whairawa'!$U$5:$U$104,N$3)</f>
        <v>0</v>
      </c>
      <c r="O13" s="315">
        <f>COUNTIFS('4. Economy | Whairawa'!$C$5:$C$104,$B13,'4. Economy | Whairawa'!$U$5:$U$104,O$3)</f>
        <v>0</v>
      </c>
      <c r="P13" s="315">
        <f>COUNTIFS('4. Economy | Whairawa'!$C$5:$C$104,$B13,'4. Economy | Whairawa'!$U$5:$U$104,P$3)</f>
        <v>0</v>
      </c>
      <c r="Q13" s="315">
        <f t="shared" si="3"/>
        <v>5</v>
      </c>
      <c r="R13" s="315">
        <f>COUNTIFS('4. Economy | Whairawa'!$C$5:$C$104,$B13,'4. Economy | Whairawa'!$V$5:$V$104,"")</f>
        <v>0</v>
      </c>
      <c r="S13" s="315">
        <f>COUNTIFS('4. Economy | Whairawa'!$C$5:$C$104,$B13,'4. Economy | Whairawa'!$V$5:$V$104,S$3)</f>
        <v>5</v>
      </c>
      <c r="T13" s="315">
        <f>COUNTIFS('4. Economy | Whairawa'!$C$5:$C$104,$B13,'4. Economy | Whairawa'!$V$5:$V$104,T$3)</f>
        <v>0</v>
      </c>
      <c r="U13" s="315">
        <f>COUNTIFS('4. Economy | Whairawa'!$C$5:$C$104,$B13,'4. Economy | Whairawa'!$V$5:$V$104,U$3)</f>
        <v>0</v>
      </c>
      <c r="V13" s="315">
        <f>COUNTIFS('4. Economy | Whairawa'!$C$5:$C$104,$B13,'4. Economy | Whairawa'!$V$5:$V$104,V$3)</f>
        <v>0</v>
      </c>
      <c r="W13" s="315">
        <f t="shared" si="4"/>
        <v>5</v>
      </c>
      <c r="X13" s="315">
        <f>COUNTIFS('4. Economy | Whairawa'!$C$5:$C$104,$B13,'4. Economy | Whairawa'!$W$5:$W$104,"")</f>
        <v>0</v>
      </c>
      <c r="Y13" s="315">
        <f>COUNTIFS('4. Economy | Whairawa'!$C$5:$C$104,$B13,'4. Economy | Whairawa'!$W$5:$W$104,Y$3)</f>
        <v>5</v>
      </c>
      <c r="Z13" s="315">
        <f>COUNTIFS('4. Economy | Whairawa'!$C$5:$C$104,$B13,'4. Economy | Whairawa'!$W$5:$W$104,Z$3)</f>
        <v>0</v>
      </c>
      <c r="AA13" s="315">
        <f>COUNTIFS('4. Economy | Whairawa'!$C$5:$C$104,$B13,'4. Economy | Whairawa'!$W$5:$W$104,AA$3)</f>
        <v>0</v>
      </c>
      <c r="AB13" s="315">
        <f>COUNTIFS('4. Economy | Whairawa'!$C$5:$C$104,$B13,'4. Economy | Whairawa'!$W$5:$W$104,AB$3)</f>
        <v>0</v>
      </c>
      <c r="AC13" s="315">
        <f t="shared" ref="AC13" si="19">SUM(X13:AB13)</f>
        <v>5</v>
      </c>
      <c r="AD13" s="315">
        <f>COUNTIFS('4. Economy | Whairawa'!$C$5:$C$104,$B13,'4. Economy | Whairawa'!$X$5:$X$104,"")</f>
        <v>0</v>
      </c>
      <c r="AE13" s="315">
        <f>COUNTIFS('4. Economy | Whairawa'!$C$5:$C$104,$B13,'4. Economy | Whairawa'!$X$5:$X$104,AE$3)</f>
        <v>5</v>
      </c>
      <c r="AF13" s="315">
        <f>COUNTIFS('4. Economy | Whairawa'!$C$5:$C$104,$B13,'4. Economy | Whairawa'!$X$5:$X$104,AF$3)</f>
        <v>0</v>
      </c>
      <c r="AG13" s="315">
        <f>COUNTIFS('4. Economy | Whairawa'!$C$5:$C$104,$B13,'4. Economy | Whairawa'!$X$5:$X$104,AG$3)</f>
        <v>0</v>
      </c>
      <c r="AH13" s="315">
        <f>COUNTIFS('4. Economy | Whairawa'!$C$5:$C$104,$B13,'4. Economy | Whairawa'!$X$5:$X$104,AH$3)</f>
        <v>0</v>
      </c>
      <c r="AI13" s="315">
        <f t="shared" si="6"/>
        <v>5</v>
      </c>
      <c r="AJ13" s="315"/>
      <c r="AK13" s="316">
        <f t="shared" si="17"/>
        <v>5</v>
      </c>
      <c r="AL13" s="316">
        <f t="shared" si="7"/>
        <v>5</v>
      </c>
      <c r="AM13" s="316">
        <f t="shared" si="8"/>
        <v>5</v>
      </c>
      <c r="AN13" s="316">
        <f t="shared" si="9"/>
        <v>5</v>
      </c>
      <c r="AO13" s="316">
        <f t="shared" si="10"/>
        <v>5</v>
      </c>
      <c r="AP13" s="316"/>
      <c r="AQ13" s="316">
        <f t="shared" si="11"/>
        <v>20</v>
      </c>
      <c r="AR13" s="316"/>
      <c r="AS13" s="309">
        <f t="shared" si="12"/>
        <v>1</v>
      </c>
      <c r="AT13" s="309">
        <f t="shared" si="16"/>
        <v>1</v>
      </c>
      <c r="AU13" s="309">
        <f t="shared" si="13"/>
        <v>1</v>
      </c>
      <c r="AV13" s="309">
        <f t="shared" si="14"/>
        <v>1</v>
      </c>
      <c r="AW13" s="309">
        <f t="shared" si="15"/>
        <v>1</v>
      </c>
    </row>
    <row r="14" spans="1:54" s="183" customFormat="1" x14ac:dyDescent="0.25">
      <c r="B14" s="188"/>
      <c r="C14" s="189"/>
      <c r="D14" s="188"/>
      <c r="E14" s="188"/>
      <c r="F14" s="317"/>
      <c r="G14" s="317"/>
      <c r="H14" s="317"/>
      <c r="I14" s="317"/>
      <c r="J14" s="317"/>
      <c r="K14" s="315"/>
      <c r="L14" s="317"/>
      <c r="M14" s="317"/>
      <c r="N14" s="317"/>
      <c r="O14" s="317"/>
      <c r="P14" s="317"/>
      <c r="Q14" s="315"/>
      <c r="R14" s="317"/>
      <c r="S14" s="317"/>
      <c r="T14" s="317"/>
      <c r="U14" s="317"/>
      <c r="V14" s="317"/>
      <c r="W14" s="315"/>
      <c r="X14" s="317"/>
      <c r="Y14" s="317"/>
      <c r="Z14" s="317"/>
      <c r="AA14" s="317"/>
      <c r="AB14" s="317"/>
      <c r="AC14" s="315"/>
      <c r="AD14" s="317"/>
      <c r="AE14" s="317"/>
      <c r="AF14" s="317"/>
      <c r="AG14" s="317"/>
      <c r="AH14" s="317"/>
      <c r="AI14" s="315"/>
      <c r="AJ14" s="317"/>
      <c r="AK14" s="317"/>
      <c r="AL14" s="317"/>
      <c r="AM14" s="317"/>
      <c r="AN14" s="317"/>
      <c r="AO14" s="317"/>
      <c r="AP14" s="317"/>
      <c r="AQ14" s="316">
        <f t="shared" si="11"/>
        <v>0</v>
      </c>
      <c r="AR14" s="317"/>
      <c r="AS14" s="310"/>
      <c r="AT14" s="310"/>
      <c r="AU14" s="310"/>
      <c r="AV14" s="310"/>
      <c r="AW14" s="310"/>
      <c r="AY14" s="379">
        <f>SUM(E4:E13)</f>
        <v>93</v>
      </c>
      <c r="BA14" s="318">
        <f>SUM(F4:F13)</f>
        <v>4</v>
      </c>
    </row>
    <row r="15" spans="1:54" ht="39" x14ac:dyDescent="0.25">
      <c r="B15" s="187" t="str">
        <f>'Domains | Te Taiao'!B20</f>
        <v>Airports and Seaports</v>
      </c>
      <c r="C15" s="105" t="s">
        <v>90</v>
      </c>
      <c r="D15" s="187" t="str">
        <f t="shared" ref="D15:D26" si="20">"Compounding risk from all climate hazards assessed to "&amp;B15</f>
        <v>Compounding risk from all climate hazards assessed to Airports and Seaports</v>
      </c>
      <c r="E15" s="314">
        <f>COUNTIF('3. Built Env | Taiohanga'!$C$5:$C$132,'Compounding Risks'!B15)-F15</f>
        <v>8</v>
      </c>
      <c r="F15" s="315">
        <f>COUNTIFS('3. Built Env | Taiohanga'!$C$5:$C$129,$B15,'3. Built Env | Taiohanga'!$T$5:$T$129,"")</f>
        <v>0</v>
      </c>
      <c r="G15" s="315">
        <f>COUNTIFS('3. Built Env | Taiohanga'!$C$5:$C$129,$B15,'3. Built Env | Taiohanga'!$T$5:$T$129,G$3)</f>
        <v>7</v>
      </c>
      <c r="H15" s="315">
        <f>COUNTIFS('3. Built Env | Taiohanga'!$C$5:$C$129,$B15,'3. Built Env | Taiohanga'!$T$5:$T$129,H$3)</f>
        <v>1</v>
      </c>
      <c r="I15" s="315">
        <f>COUNTIFS('3. Built Env | Taiohanga'!$C$5:$C$129,$B15,'3. Built Env | Taiohanga'!$T$5:$T$129,I$3)</f>
        <v>0</v>
      </c>
      <c r="J15" s="315">
        <f>COUNTIFS('3. Built Env | Taiohanga'!$C$5:$C$129,$B15,'3. Built Env | Taiohanga'!$T$5:$T$129,J$3)</f>
        <v>0</v>
      </c>
      <c r="K15" s="315">
        <f>SUM(G15:J15)</f>
        <v>8</v>
      </c>
      <c r="L15" s="315">
        <f>COUNTIFS('3. Built Env | Taiohanga'!$C$5:$C$129,$B15,'3. Built Env | Taiohanga'!$U$5:$U$129,"")</f>
        <v>0</v>
      </c>
      <c r="M15" s="315">
        <f>COUNTIFS('3. Built Env | Taiohanga'!$C$5:$C$129,$B15,'3. Built Env | Taiohanga'!$U$5:$U$129,M$3)</f>
        <v>4</v>
      </c>
      <c r="N15" s="315">
        <f>COUNTIFS('3. Built Env | Taiohanga'!$C$5:$C$129,$B15,'3. Built Env | Taiohanga'!$U$5:$U$129,N$3)</f>
        <v>4</v>
      </c>
      <c r="O15" s="315">
        <f>COUNTIFS('3. Built Env | Taiohanga'!$C$5:$C$129,$B15,'3. Built Env | Taiohanga'!$U$5:$U$129,O$3)</f>
        <v>0</v>
      </c>
      <c r="P15" s="315">
        <f>COUNTIFS('3. Built Env | Taiohanga'!$C$5:$C$129,$B15,'3. Built Env | Taiohanga'!$U$5:$U$129,P$3)</f>
        <v>0</v>
      </c>
      <c r="Q15" s="315">
        <f>SUM(L15:P15)</f>
        <v>8</v>
      </c>
      <c r="R15" s="315">
        <f>COUNTIFS('3. Built Env | Taiohanga'!$C$5:$C$129,$B15,'3. Built Env | Taiohanga'!$V$5:$V$129,"")</f>
        <v>0</v>
      </c>
      <c r="S15" s="315">
        <f>COUNTIFS('3. Built Env | Taiohanga'!$C$5:$C$129,$B15,'3. Built Env | Taiohanga'!$V$5:$V$129,S$3)</f>
        <v>4</v>
      </c>
      <c r="T15" s="315">
        <f>COUNTIFS('3. Built Env | Taiohanga'!$C$5:$C$129,$B15,'3. Built Env | Taiohanga'!$V$5:$V$129,T$3)</f>
        <v>4</v>
      </c>
      <c r="U15" s="315">
        <f>COUNTIFS('3. Built Env | Taiohanga'!$C$5:$C$129,$B15,'3. Built Env | Taiohanga'!$V$5:$V$129,U$3)</f>
        <v>0</v>
      </c>
      <c r="V15" s="315">
        <f>COUNTIFS('3. Built Env | Taiohanga'!$C$5:$C$129,$B15,'3. Built Env | Taiohanga'!$V$5:$V$129,V$3)</f>
        <v>0</v>
      </c>
      <c r="W15" s="315">
        <f t="shared" ref="W15:W26" si="21">SUM(R15:V15)</f>
        <v>8</v>
      </c>
      <c r="X15" s="315">
        <f>COUNTIFS('3. Built Env | Taiohanga'!$C$5:$C$129,$B15,'3. Built Env | Taiohanga'!$W$5:$W$129,"")</f>
        <v>0</v>
      </c>
      <c r="Y15" s="315">
        <f>COUNTIFS('3. Built Env | Taiohanga'!$C$5:$C$129,$B15,'3. Built Env | Taiohanga'!$W$5:$W$129,Y$3)</f>
        <v>3</v>
      </c>
      <c r="Z15" s="315">
        <f>COUNTIFS('3. Built Env | Taiohanga'!$C$5:$C$129,$B15,'3. Built Env | Taiohanga'!$W$5:$W$129,Z$3)</f>
        <v>3</v>
      </c>
      <c r="AA15" s="315">
        <f>COUNTIFS('3. Built Env | Taiohanga'!$C$5:$C$129,$B15,'3. Built Env | Taiohanga'!$W$5:$W$129,AA$3)</f>
        <v>2</v>
      </c>
      <c r="AB15" s="315">
        <f>COUNTIFS('3. Built Env | Taiohanga'!$C$5:$C$129,$B15,'3. Built Env | Taiohanga'!$W$5:$W$129,AB$3)</f>
        <v>0</v>
      </c>
      <c r="AC15" s="315">
        <f t="shared" ref="AC15:AC26" si="22">SUM(X15:AB15)</f>
        <v>8</v>
      </c>
      <c r="AD15" s="315">
        <f>COUNTIFS('3. Built Env | Taiohanga'!$C$5:$C$129,$B15,'3. Built Env | Taiohanga'!$X$5:$X$129,"")</f>
        <v>0</v>
      </c>
      <c r="AE15" s="315">
        <f>COUNTIFS('3. Built Env | Taiohanga'!$C$5:$C$129,$B15,'3. Built Env | Taiohanga'!$X$5:$X$129,AE$3)</f>
        <v>3</v>
      </c>
      <c r="AF15" s="315">
        <f>COUNTIFS('3. Built Env | Taiohanga'!$C$5:$C$129,$B15,'3. Built Env | Taiohanga'!$X$5:$X$129,AF$3)</f>
        <v>2</v>
      </c>
      <c r="AG15" s="315">
        <f>COUNTIFS('3. Built Env | Taiohanga'!$C$5:$C$129,$B15,'3. Built Env | Taiohanga'!$X$5:$X$129,AG$3)</f>
        <v>3</v>
      </c>
      <c r="AH15" s="315">
        <f>COUNTIFS('3. Built Env | Taiohanga'!$C$5:$C$129,$B15,'3. Built Env | Taiohanga'!$X$5:$X$129,AH$3)</f>
        <v>0</v>
      </c>
      <c r="AI15" s="315">
        <f t="shared" ref="AI15:AI26" si="23">SUM(AD15:AH15)</f>
        <v>8</v>
      </c>
      <c r="AJ15" s="315"/>
      <c r="AK15" s="316">
        <f t="shared" ref="AK15:AK26" si="24">SUMPRODUCT(G15:J15,$G$1:$J$1)</f>
        <v>9</v>
      </c>
      <c r="AL15" s="316">
        <f t="shared" ref="AL15:AL26" si="25">SUMPRODUCT(M15:P15,$G$1:$J$1)</f>
        <v>12</v>
      </c>
      <c r="AM15" s="316">
        <f t="shared" ref="AM15:AM26" si="26">SUMPRODUCT(S15:V15,$G$1:$J$1)</f>
        <v>12</v>
      </c>
      <c r="AN15" s="316">
        <f t="shared" ref="AN15:AN26" si="27">SUMPRODUCT(Y15:AB15,$G$1:$J$1)</f>
        <v>15</v>
      </c>
      <c r="AO15" s="316">
        <f t="shared" ref="AO15:AO26" si="28">SUMPRODUCT(AE15:AH15,$G$1:$J$1)</f>
        <v>16</v>
      </c>
      <c r="AP15" s="316"/>
      <c r="AQ15" s="316">
        <f t="shared" si="11"/>
        <v>32</v>
      </c>
      <c r="AR15" s="316"/>
      <c r="AS15" s="309">
        <f>AK15/$AQ15*$J$1</f>
        <v>1.125</v>
      </c>
      <c r="AT15" s="309">
        <f t="shared" ref="AT15:AT26" si="29">AL15/$AQ15*$J$1</f>
        <v>1.5</v>
      </c>
      <c r="AU15" s="309">
        <f t="shared" ref="AU15:AU26" si="30">AM15/$AQ15*$J$1</f>
        <v>1.5</v>
      </c>
      <c r="AV15" s="309">
        <f t="shared" ref="AV15:AV26" si="31">AN15/$AQ15*$J$1</f>
        <v>1.875</v>
      </c>
      <c r="AW15" s="309">
        <f t="shared" ref="AW15:AW26" si="32">AO15/$AQ15*$J$1</f>
        <v>2</v>
      </c>
    </row>
    <row r="16" spans="1:54" ht="51.75" x14ac:dyDescent="0.25">
      <c r="B16" s="187" t="str">
        <f>'Domains | Te Taiao'!B21</f>
        <v>Buildings and Facilities (public and private)</v>
      </c>
      <c r="C16" s="105" t="s">
        <v>90</v>
      </c>
      <c r="D16" s="187" t="str">
        <f t="shared" si="20"/>
        <v>Compounding risk from all climate hazards assessed to Buildings and Facilities (public and private)</v>
      </c>
      <c r="E16" s="314">
        <f>COUNTIF('3. Built Env | Taiohanga'!$C$5:$C$132,'Compounding Risks'!B16)-F16</f>
        <v>13</v>
      </c>
      <c r="F16" s="315">
        <f>COUNTIFS('3. Built Env | Taiohanga'!$C$5:$C$129,$B16,'3. Built Env | Taiohanga'!$T$5:$T$129,"")</f>
        <v>0</v>
      </c>
      <c r="G16" s="315">
        <f>COUNTIFS('3. Built Env | Taiohanga'!$C$5:$C$129,$B16,'3. Built Env | Taiohanga'!$T$5:$T$129,G$3)</f>
        <v>7</v>
      </c>
      <c r="H16" s="315">
        <f>COUNTIFS('3. Built Env | Taiohanga'!$C$5:$C$129,$B16,'3. Built Env | Taiohanga'!$T$5:$T$129,H$3)</f>
        <v>5</v>
      </c>
      <c r="I16" s="315">
        <f>COUNTIFS('3. Built Env | Taiohanga'!$C$5:$C$129,$B16,'3. Built Env | Taiohanga'!$T$5:$T$129,I$3)</f>
        <v>1</v>
      </c>
      <c r="J16" s="315">
        <f>COUNTIFS('3. Built Env | Taiohanga'!$C$5:$C$129,$B16,'3. Built Env | Taiohanga'!$T$5:$T$129,J$3)</f>
        <v>0</v>
      </c>
      <c r="K16" s="315">
        <f t="shared" ref="K16:K25" si="33">SUM(G16:J16)</f>
        <v>13</v>
      </c>
      <c r="L16" s="315">
        <f>COUNTIFS('3. Built Env | Taiohanga'!$C$5:$C$129,$B16,'3. Built Env | Taiohanga'!$U$5:$U$129,"")</f>
        <v>0</v>
      </c>
      <c r="M16" s="315">
        <f>COUNTIFS('3. Built Env | Taiohanga'!$C$5:$C$129,$B16,'3. Built Env | Taiohanga'!$U$5:$U$129,M$3)</f>
        <v>6</v>
      </c>
      <c r="N16" s="315">
        <f>COUNTIFS('3. Built Env | Taiohanga'!$C$5:$C$129,$B16,'3. Built Env | Taiohanga'!$U$5:$U$129,N$3)</f>
        <v>3</v>
      </c>
      <c r="O16" s="315">
        <f>COUNTIFS('3. Built Env | Taiohanga'!$C$5:$C$129,$B16,'3. Built Env | Taiohanga'!$U$5:$U$129,O$3)</f>
        <v>3</v>
      </c>
      <c r="P16" s="315">
        <f>COUNTIFS('3. Built Env | Taiohanga'!$C$5:$C$129,$B16,'3. Built Env | Taiohanga'!$U$5:$U$129,P$3)</f>
        <v>1</v>
      </c>
      <c r="Q16" s="315">
        <f t="shared" ref="Q16:Q26" si="34">SUM(L16:P16)</f>
        <v>13</v>
      </c>
      <c r="R16" s="315">
        <f>COUNTIFS('3. Built Env | Taiohanga'!$C$5:$C$129,$B16,'3. Built Env | Taiohanga'!$V$5:$V$129,"")</f>
        <v>0</v>
      </c>
      <c r="S16" s="315">
        <f>COUNTIFS('3. Built Env | Taiohanga'!$C$5:$C$129,$B16,'3. Built Env | Taiohanga'!$V$5:$V$129,S$3)</f>
        <v>6</v>
      </c>
      <c r="T16" s="315">
        <f>COUNTIFS('3. Built Env | Taiohanga'!$C$5:$C$129,$B16,'3. Built Env | Taiohanga'!$V$5:$V$129,T$3)</f>
        <v>3</v>
      </c>
      <c r="U16" s="315">
        <f>COUNTIFS('3. Built Env | Taiohanga'!$C$5:$C$129,$B16,'3. Built Env | Taiohanga'!$V$5:$V$129,U$3)</f>
        <v>3</v>
      </c>
      <c r="V16" s="315">
        <f>COUNTIFS('3. Built Env | Taiohanga'!$C$5:$C$129,$B16,'3. Built Env | Taiohanga'!$V$5:$V$129,V$3)</f>
        <v>1</v>
      </c>
      <c r="W16" s="315">
        <f t="shared" si="21"/>
        <v>13</v>
      </c>
      <c r="X16" s="315">
        <f>COUNTIFS('3. Built Env | Taiohanga'!$C$5:$C$129,$B16,'3. Built Env | Taiohanga'!$W$5:$W$129,"")</f>
        <v>0</v>
      </c>
      <c r="Y16" s="315">
        <f>COUNTIFS('3. Built Env | Taiohanga'!$C$5:$C$129,$B16,'3. Built Env | Taiohanga'!$W$5:$W$129,Y$3)</f>
        <v>4</v>
      </c>
      <c r="Z16" s="315">
        <f>COUNTIFS('3. Built Env | Taiohanga'!$C$5:$C$129,$B16,'3. Built Env | Taiohanga'!$W$5:$W$129,Z$3)</f>
        <v>2</v>
      </c>
      <c r="AA16" s="315">
        <f>COUNTIFS('3. Built Env | Taiohanga'!$C$5:$C$129,$B16,'3. Built Env | Taiohanga'!$W$5:$W$129,AA$3)</f>
        <v>6</v>
      </c>
      <c r="AB16" s="315">
        <f>COUNTIFS('3. Built Env | Taiohanga'!$C$5:$C$129,$B16,'3. Built Env | Taiohanga'!$W$5:$W$129,AB$3)</f>
        <v>1</v>
      </c>
      <c r="AC16" s="315">
        <f t="shared" si="22"/>
        <v>13</v>
      </c>
      <c r="AD16" s="315">
        <f>COUNTIFS('3. Built Env | Taiohanga'!$C$5:$C$129,$B16,'3. Built Env | Taiohanga'!$X$5:$X$129,"")</f>
        <v>0</v>
      </c>
      <c r="AE16" s="315">
        <f>COUNTIFS('3. Built Env | Taiohanga'!$C$5:$C$129,$B16,'3. Built Env | Taiohanga'!$X$5:$X$129,AE$3)</f>
        <v>3</v>
      </c>
      <c r="AF16" s="315">
        <f>COUNTIFS('3. Built Env | Taiohanga'!$C$5:$C$129,$B16,'3. Built Env | Taiohanga'!$X$5:$X$129,AF$3)</f>
        <v>3</v>
      </c>
      <c r="AG16" s="315">
        <f>COUNTIFS('3. Built Env | Taiohanga'!$C$5:$C$129,$B16,'3. Built Env | Taiohanga'!$X$5:$X$129,AG$3)</f>
        <v>6</v>
      </c>
      <c r="AH16" s="315">
        <f>COUNTIFS('3. Built Env | Taiohanga'!$C$5:$C$129,$B16,'3. Built Env | Taiohanga'!$X$5:$X$129,AH$3)</f>
        <v>1</v>
      </c>
      <c r="AI16" s="315">
        <f t="shared" si="23"/>
        <v>13</v>
      </c>
      <c r="AJ16" s="315"/>
      <c r="AK16" s="316">
        <f t="shared" si="24"/>
        <v>20</v>
      </c>
      <c r="AL16" s="316">
        <f t="shared" si="25"/>
        <v>25</v>
      </c>
      <c r="AM16" s="316">
        <f t="shared" si="26"/>
        <v>25</v>
      </c>
      <c r="AN16" s="316">
        <f t="shared" si="27"/>
        <v>30</v>
      </c>
      <c r="AO16" s="316">
        <f t="shared" si="28"/>
        <v>31</v>
      </c>
      <c r="AP16" s="316"/>
      <c r="AQ16" s="316">
        <f t="shared" si="11"/>
        <v>52</v>
      </c>
      <c r="AR16" s="316"/>
      <c r="AS16" s="309">
        <f t="shared" ref="AS16:AS26" si="35">AK16/$AQ16*$J$1</f>
        <v>1.5384615384615385</v>
      </c>
      <c r="AT16" s="309">
        <f t="shared" si="29"/>
        <v>1.9230769230769231</v>
      </c>
      <c r="AU16" s="309">
        <f t="shared" si="30"/>
        <v>1.9230769230769231</v>
      </c>
      <c r="AV16" s="309">
        <f t="shared" si="31"/>
        <v>2.3076923076923075</v>
      </c>
      <c r="AW16" s="309">
        <f t="shared" si="32"/>
        <v>2.3846153846153846</v>
      </c>
    </row>
    <row r="17" spans="2:53" ht="39" x14ac:dyDescent="0.25">
      <c r="B17" s="187" t="str">
        <f>'Domains | Te Taiao'!B22</f>
        <v>Energy</v>
      </c>
      <c r="C17" s="105" t="s">
        <v>90</v>
      </c>
      <c r="D17" s="187" t="str">
        <f t="shared" si="20"/>
        <v>Compounding risk from all climate hazards assessed to Energy</v>
      </c>
      <c r="E17" s="314">
        <f>COUNTIF('3. Built Env | Taiohanga'!$C$5:$C$132,'Compounding Risks'!B17)-F17</f>
        <v>14</v>
      </c>
      <c r="F17" s="315">
        <f>COUNTIFS('3. Built Env | Taiohanga'!$C$5:$C$129,$B17,'3. Built Env | Taiohanga'!$T$5:$T$129,"")</f>
        <v>0</v>
      </c>
      <c r="G17" s="315">
        <f>COUNTIFS('3. Built Env | Taiohanga'!$C$5:$C$129,$B17,'3. Built Env | Taiohanga'!$T$5:$T$129,G$3)</f>
        <v>12</v>
      </c>
      <c r="H17" s="315">
        <f>COUNTIFS('3. Built Env | Taiohanga'!$C$5:$C$129,$B17,'3. Built Env | Taiohanga'!$T$5:$T$129,H$3)</f>
        <v>2</v>
      </c>
      <c r="I17" s="315">
        <f>COUNTIFS('3. Built Env | Taiohanga'!$C$5:$C$129,$B17,'3. Built Env | Taiohanga'!$T$5:$T$129,I$3)</f>
        <v>0</v>
      </c>
      <c r="J17" s="315">
        <f>COUNTIFS('3. Built Env | Taiohanga'!$C$5:$C$129,$B17,'3. Built Env | Taiohanga'!$T$5:$T$129,J$3)</f>
        <v>0</v>
      </c>
      <c r="K17" s="315">
        <f t="shared" si="33"/>
        <v>14</v>
      </c>
      <c r="L17" s="315">
        <f>COUNTIFS('3. Built Env | Taiohanga'!$C$5:$C$129,$B17,'3. Built Env | Taiohanga'!$U$5:$U$129,"")</f>
        <v>0</v>
      </c>
      <c r="M17" s="315">
        <f>COUNTIFS('3. Built Env | Taiohanga'!$C$5:$C$129,$B17,'3. Built Env | Taiohanga'!$U$5:$U$129,M$3)</f>
        <v>8</v>
      </c>
      <c r="N17" s="315">
        <f>COUNTIFS('3. Built Env | Taiohanga'!$C$5:$C$129,$B17,'3. Built Env | Taiohanga'!$U$5:$U$129,N$3)</f>
        <v>6</v>
      </c>
      <c r="O17" s="315">
        <f>COUNTIFS('3. Built Env | Taiohanga'!$C$5:$C$129,$B17,'3. Built Env | Taiohanga'!$U$5:$U$129,O$3)</f>
        <v>0</v>
      </c>
      <c r="P17" s="315">
        <f>COUNTIFS('3. Built Env | Taiohanga'!$C$5:$C$129,$B17,'3. Built Env | Taiohanga'!$U$5:$U$129,P$3)</f>
        <v>0</v>
      </c>
      <c r="Q17" s="315">
        <f t="shared" si="34"/>
        <v>14</v>
      </c>
      <c r="R17" s="315">
        <f>COUNTIFS('3. Built Env | Taiohanga'!$C$5:$C$129,$B17,'3. Built Env | Taiohanga'!$V$5:$V$129,"")</f>
        <v>0</v>
      </c>
      <c r="S17" s="315">
        <f>COUNTIFS('3. Built Env | Taiohanga'!$C$5:$C$129,$B17,'3. Built Env | Taiohanga'!$V$5:$V$129,S$3)</f>
        <v>9</v>
      </c>
      <c r="T17" s="315">
        <f>COUNTIFS('3. Built Env | Taiohanga'!$C$5:$C$129,$B17,'3. Built Env | Taiohanga'!$V$5:$V$129,T$3)</f>
        <v>5</v>
      </c>
      <c r="U17" s="315">
        <f>COUNTIFS('3. Built Env | Taiohanga'!$C$5:$C$129,$B17,'3. Built Env | Taiohanga'!$V$5:$V$129,U$3)</f>
        <v>0</v>
      </c>
      <c r="V17" s="315">
        <f>COUNTIFS('3. Built Env | Taiohanga'!$C$5:$C$129,$B17,'3. Built Env | Taiohanga'!$V$5:$V$129,V$3)</f>
        <v>0</v>
      </c>
      <c r="W17" s="315">
        <f t="shared" si="21"/>
        <v>14</v>
      </c>
      <c r="X17" s="315">
        <f>COUNTIFS('3. Built Env | Taiohanga'!$C$5:$C$129,$B17,'3. Built Env | Taiohanga'!$W$5:$W$129,"")</f>
        <v>0</v>
      </c>
      <c r="Y17" s="315">
        <f>COUNTIFS('3. Built Env | Taiohanga'!$C$5:$C$129,$B17,'3. Built Env | Taiohanga'!$W$5:$W$129,Y$3)</f>
        <v>4</v>
      </c>
      <c r="Z17" s="315">
        <f>COUNTIFS('3. Built Env | Taiohanga'!$C$5:$C$129,$B17,'3. Built Env | Taiohanga'!$W$5:$W$129,Z$3)</f>
        <v>5</v>
      </c>
      <c r="AA17" s="315">
        <f>COUNTIFS('3. Built Env | Taiohanga'!$C$5:$C$129,$B17,'3. Built Env | Taiohanga'!$W$5:$W$129,AA$3)</f>
        <v>5</v>
      </c>
      <c r="AB17" s="315">
        <f>COUNTIFS('3. Built Env | Taiohanga'!$C$5:$C$129,$B17,'3. Built Env | Taiohanga'!$W$5:$W$129,AB$3)</f>
        <v>0</v>
      </c>
      <c r="AC17" s="315">
        <f t="shared" si="22"/>
        <v>14</v>
      </c>
      <c r="AD17" s="315">
        <f>COUNTIFS('3. Built Env | Taiohanga'!$C$5:$C$129,$B17,'3. Built Env | Taiohanga'!$X$5:$X$129,"")</f>
        <v>0</v>
      </c>
      <c r="AE17" s="315">
        <f>COUNTIFS('3. Built Env | Taiohanga'!$C$5:$C$129,$B17,'3. Built Env | Taiohanga'!$X$5:$X$129,AE$3)</f>
        <v>5</v>
      </c>
      <c r="AF17" s="315">
        <f>COUNTIFS('3. Built Env | Taiohanga'!$C$5:$C$129,$B17,'3. Built Env | Taiohanga'!$X$5:$X$129,AF$3)</f>
        <v>4</v>
      </c>
      <c r="AG17" s="315">
        <f>COUNTIFS('3. Built Env | Taiohanga'!$C$5:$C$129,$B17,'3. Built Env | Taiohanga'!$X$5:$X$129,AG$3)</f>
        <v>5</v>
      </c>
      <c r="AH17" s="315">
        <f>COUNTIFS('3. Built Env | Taiohanga'!$C$5:$C$129,$B17,'3. Built Env | Taiohanga'!$X$5:$X$129,AH$3)</f>
        <v>0</v>
      </c>
      <c r="AI17" s="315">
        <f t="shared" si="23"/>
        <v>14</v>
      </c>
      <c r="AJ17" s="315"/>
      <c r="AK17" s="316">
        <f t="shared" si="24"/>
        <v>16</v>
      </c>
      <c r="AL17" s="316">
        <f t="shared" si="25"/>
        <v>20</v>
      </c>
      <c r="AM17" s="316">
        <f t="shared" si="26"/>
        <v>19</v>
      </c>
      <c r="AN17" s="316">
        <f t="shared" si="27"/>
        <v>29</v>
      </c>
      <c r="AO17" s="316">
        <f t="shared" si="28"/>
        <v>28</v>
      </c>
      <c r="AP17" s="316"/>
      <c r="AQ17" s="316">
        <f t="shared" si="11"/>
        <v>56</v>
      </c>
      <c r="AR17" s="316"/>
      <c r="AS17" s="309">
        <f t="shared" si="35"/>
        <v>1.1428571428571428</v>
      </c>
      <c r="AT17" s="309">
        <f t="shared" si="29"/>
        <v>1.4285714285714286</v>
      </c>
      <c r="AU17" s="309">
        <f t="shared" si="30"/>
        <v>1.3571428571428572</v>
      </c>
      <c r="AV17" s="309">
        <f t="shared" si="31"/>
        <v>2.0714285714285716</v>
      </c>
      <c r="AW17" s="309">
        <f t="shared" si="32"/>
        <v>2</v>
      </c>
    </row>
    <row r="18" spans="2:53" ht="51.75" x14ac:dyDescent="0.25">
      <c r="B18" s="187" t="str">
        <f>'Domains | Te Taiao'!B23</f>
        <v xml:space="preserve">Flood and Coastal Defences </v>
      </c>
      <c r="C18" s="105" t="s">
        <v>90</v>
      </c>
      <c r="D18" s="187" t="str">
        <f t="shared" si="20"/>
        <v xml:space="preserve">Compounding risk from all climate hazards assessed to Flood and Coastal Defences </v>
      </c>
      <c r="E18" s="314">
        <f>COUNTIF('3. Built Env | Taiohanga'!$C$5:$C$132,'Compounding Risks'!B18)-F18</f>
        <v>8</v>
      </c>
      <c r="F18" s="315">
        <f>COUNTIFS('3. Built Env | Taiohanga'!$C$5:$C$129,$B18,'3. Built Env | Taiohanga'!$T$5:$T$129,"")</f>
        <v>0</v>
      </c>
      <c r="G18" s="315">
        <f>COUNTIFS('3. Built Env | Taiohanga'!$C$5:$C$129,$B18,'3. Built Env | Taiohanga'!$T$5:$T$129,G$3)</f>
        <v>4</v>
      </c>
      <c r="H18" s="315">
        <f>COUNTIFS('3. Built Env | Taiohanga'!$C$5:$C$129,$B18,'3. Built Env | Taiohanga'!$T$5:$T$129,H$3)</f>
        <v>4</v>
      </c>
      <c r="I18" s="315">
        <f>COUNTIFS('3. Built Env | Taiohanga'!$C$5:$C$129,$B18,'3. Built Env | Taiohanga'!$T$5:$T$129,I$3)</f>
        <v>0</v>
      </c>
      <c r="J18" s="315">
        <f>COUNTIFS('3. Built Env | Taiohanga'!$C$5:$C$129,$B18,'3. Built Env | Taiohanga'!$T$5:$T$129,J$3)</f>
        <v>0</v>
      </c>
      <c r="K18" s="315">
        <f t="shared" si="33"/>
        <v>8</v>
      </c>
      <c r="L18" s="315">
        <f>COUNTIFS('3. Built Env | Taiohanga'!$C$5:$C$129,$B18,'3. Built Env | Taiohanga'!$U$5:$U$129,"")</f>
        <v>0</v>
      </c>
      <c r="M18" s="315">
        <f>COUNTIFS('3. Built Env | Taiohanga'!$C$5:$C$129,$B18,'3. Built Env | Taiohanga'!$U$5:$U$129,M$3)</f>
        <v>1</v>
      </c>
      <c r="N18" s="315">
        <f>COUNTIFS('3. Built Env | Taiohanga'!$C$5:$C$129,$B18,'3. Built Env | Taiohanga'!$U$5:$U$129,N$3)</f>
        <v>3</v>
      </c>
      <c r="O18" s="315">
        <f>COUNTIFS('3. Built Env | Taiohanga'!$C$5:$C$129,$B18,'3. Built Env | Taiohanga'!$U$5:$U$129,O$3)</f>
        <v>4</v>
      </c>
      <c r="P18" s="315">
        <f>COUNTIFS('3. Built Env | Taiohanga'!$C$5:$C$129,$B18,'3. Built Env | Taiohanga'!$U$5:$U$129,P$3)</f>
        <v>0</v>
      </c>
      <c r="Q18" s="315">
        <f t="shared" si="34"/>
        <v>8</v>
      </c>
      <c r="R18" s="315">
        <f>COUNTIFS('3. Built Env | Taiohanga'!$C$5:$C$129,$B18,'3. Built Env | Taiohanga'!$V$5:$V$129,"")</f>
        <v>0</v>
      </c>
      <c r="S18" s="315">
        <f>COUNTIFS('3. Built Env | Taiohanga'!$C$5:$C$129,$B18,'3. Built Env | Taiohanga'!$V$5:$V$129,S$3)</f>
        <v>1</v>
      </c>
      <c r="T18" s="315">
        <f>COUNTIFS('3. Built Env | Taiohanga'!$C$5:$C$129,$B18,'3. Built Env | Taiohanga'!$V$5:$V$129,T$3)</f>
        <v>3</v>
      </c>
      <c r="U18" s="315">
        <f>COUNTIFS('3. Built Env | Taiohanga'!$C$5:$C$129,$B18,'3. Built Env | Taiohanga'!$V$5:$V$129,U$3)</f>
        <v>4</v>
      </c>
      <c r="V18" s="315">
        <f>COUNTIFS('3. Built Env | Taiohanga'!$C$5:$C$129,$B18,'3. Built Env | Taiohanga'!$V$5:$V$129,V$3)</f>
        <v>0</v>
      </c>
      <c r="W18" s="315">
        <f t="shared" si="21"/>
        <v>8</v>
      </c>
      <c r="X18" s="315">
        <f>COUNTIFS('3. Built Env | Taiohanga'!$C$5:$C$129,$B18,'3. Built Env | Taiohanga'!$W$5:$W$129,"")</f>
        <v>0</v>
      </c>
      <c r="Y18" s="315">
        <f>COUNTIFS('3. Built Env | Taiohanga'!$C$5:$C$129,$B18,'3. Built Env | Taiohanga'!$W$5:$W$129,Y$3)</f>
        <v>1</v>
      </c>
      <c r="Z18" s="315">
        <f>COUNTIFS('3. Built Env | Taiohanga'!$C$5:$C$129,$B18,'3. Built Env | Taiohanga'!$W$5:$W$129,Z$3)</f>
        <v>2</v>
      </c>
      <c r="AA18" s="315">
        <f>COUNTIFS('3. Built Env | Taiohanga'!$C$5:$C$129,$B18,'3. Built Env | Taiohanga'!$W$5:$W$129,AA$3)</f>
        <v>5</v>
      </c>
      <c r="AB18" s="315">
        <f>COUNTIFS('3. Built Env | Taiohanga'!$C$5:$C$129,$B18,'3. Built Env | Taiohanga'!$W$5:$W$129,AB$3)</f>
        <v>0</v>
      </c>
      <c r="AC18" s="315">
        <f t="shared" si="22"/>
        <v>8</v>
      </c>
      <c r="AD18" s="315">
        <f>COUNTIFS('3. Built Env | Taiohanga'!$C$5:$C$129,$B18,'3. Built Env | Taiohanga'!$X$5:$X$129,"")</f>
        <v>0</v>
      </c>
      <c r="AE18" s="315">
        <f>COUNTIFS('3. Built Env | Taiohanga'!$C$5:$C$129,$B18,'3. Built Env | Taiohanga'!$X$5:$X$129,AE$3)</f>
        <v>1</v>
      </c>
      <c r="AF18" s="315">
        <f>COUNTIFS('3. Built Env | Taiohanga'!$C$5:$C$129,$B18,'3. Built Env | Taiohanga'!$X$5:$X$129,AF$3)</f>
        <v>2</v>
      </c>
      <c r="AG18" s="315">
        <f>COUNTIFS('3. Built Env | Taiohanga'!$C$5:$C$129,$B18,'3. Built Env | Taiohanga'!$X$5:$X$129,AG$3)</f>
        <v>5</v>
      </c>
      <c r="AH18" s="315">
        <f>COUNTIFS('3. Built Env | Taiohanga'!$C$5:$C$129,$B18,'3. Built Env | Taiohanga'!$X$5:$X$129,AH$3)</f>
        <v>0</v>
      </c>
      <c r="AI18" s="315">
        <f t="shared" si="23"/>
        <v>8</v>
      </c>
      <c r="AJ18" s="315"/>
      <c r="AK18" s="316">
        <f t="shared" si="24"/>
        <v>12</v>
      </c>
      <c r="AL18" s="316">
        <f t="shared" si="25"/>
        <v>19</v>
      </c>
      <c r="AM18" s="316">
        <f t="shared" si="26"/>
        <v>19</v>
      </c>
      <c r="AN18" s="316">
        <f t="shared" si="27"/>
        <v>20</v>
      </c>
      <c r="AO18" s="316">
        <f t="shared" si="28"/>
        <v>20</v>
      </c>
      <c r="AP18" s="316"/>
      <c r="AQ18" s="316">
        <f t="shared" si="11"/>
        <v>32</v>
      </c>
      <c r="AR18" s="316"/>
      <c r="AS18" s="309">
        <f t="shared" si="35"/>
        <v>1.5</v>
      </c>
      <c r="AT18" s="309">
        <f t="shared" si="29"/>
        <v>2.375</v>
      </c>
      <c r="AU18" s="309">
        <f t="shared" si="30"/>
        <v>2.375</v>
      </c>
      <c r="AV18" s="309">
        <f t="shared" si="31"/>
        <v>2.5</v>
      </c>
      <c r="AW18" s="309">
        <f t="shared" si="32"/>
        <v>2.5</v>
      </c>
    </row>
    <row r="19" spans="2:53" ht="51.75" x14ac:dyDescent="0.25">
      <c r="B19" s="187" t="str">
        <f>'Domains | Te Taiao'!B24</f>
        <v>Transport (Road and Rail)</v>
      </c>
      <c r="C19" s="105" t="s">
        <v>90</v>
      </c>
      <c r="D19" s="187" t="str">
        <f t="shared" si="20"/>
        <v>Compounding risk from all climate hazards assessed to Transport (Road and Rail)</v>
      </c>
      <c r="E19" s="314">
        <f>COUNTIF('3. Built Env | Taiohanga'!$C$5:$C$132,'Compounding Risks'!B19)-F19</f>
        <v>13</v>
      </c>
      <c r="F19" s="315">
        <f>COUNTIFS('3. Built Env | Taiohanga'!$C$5:$C$129,$B19,'3. Built Env | Taiohanga'!$T$5:$T$129,"")</f>
        <v>0</v>
      </c>
      <c r="G19" s="315">
        <f>COUNTIFS('3. Built Env | Taiohanga'!$C$5:$C$129,$B19,'3. Built Env | Taiohanga'!$T$5:$T$129,G$3)</f>
        <v>6</v>
      </c>
      <c r="H19" s="315">
        <f>COUNTIFS('3. Built Env | Taiohanga'!$C$5:$C$129,$B19,'3. Built Env | Taiohanga'!$T$5:$T$129,H$3)</f>
        <v>6</v>
      </c>
      <c r="I19" s="315">
        <f>COUNTIFS('3. Built Env | Taiohanga'!$C$5:$C$129,$B19,'3. Built Env | Taiohanga'!$T$5:$T$129,I$3)</f>
        <v>1</v>
      </c>
      <c r="J19" s="315">
        <f>COUNTIFS('3. Built Env | Taiohanga'!$C$5:$C$129,$B19,'3. Built Env | Taiohanga'!$T$5:$T$129,J$3)</f>
        <v>0</v>
      </c>
      <c r="K19" s="315">
        <f t="shared" si="33"/>
        <v>13</v>
      </c>
      <c r="L19" s="315">
        <f>COUNTIFS('3. Built Env | Taiohanga'!$C$5:$C$129,$B19,'3. Built Env | Taiohanga'!$U$5:$U$129,"")</f>
        <v>0</v>
      </c>
      <c r="M19" s="315">
        <f>COUNTIFS('3. Built Env | Taiohanga'!$C$5:$C$129,$B19,'3. Built Env | Taiohanga'!$U$5:$U$129,M$3)</f>
        <v>5</v>
      </c>
      <c r="N19" s="315">
        <f>COUNTIFS('3. Built Env | Taiohanga'!$C$5:$C$129,$B19,'3. Built Env | Taiohanga'!$U$5:$U$129,N$3)</f>
        <v>2</v>
      </c>
      <c r="O19" s="315">
        <f>COUNTIFS('3. Built Env | Taiohanga'!$C$5:$C$129,$B19,'3. Built Env | Taiohanga'!$U$5:$U$129,O$3)</f>
        <v>6</v>
      </c>
      <c r="P19" s="315">
        <f>COUNTIFS('3. Built Env | Taiohanga'!$C$5:$C$129,$B19,'3. Built Env | Taiohanga'!$U$5:$U$129,P$3)</f>
        <v>0</v>
      </c>
      <c r="Q19" s="315">
        <f t="shared" si="34"/>
        <v>13</v>
      </c>
      <c r="R19" s="315">
        <f>COUNTIFS('3. Built Env | Taiohanga'!$C$5:$C$129,$B19,'3. Built Env | Taiohanga'!$V$5:$V$129,"")</f>
        <v>0</v>
      </c>
      <c r="S19" s="315">
        <f>COUNTIFS('3. Built Env | Taiohanga'!$C$5:$C$129,$B19,'3. Built Env | Taiohanga'!$V$5:$V$129,S$3)</f>
        <v>5</v>
      </c>
      <c r="T19" s="315">
        <f>COUNTIFS('3. Built Env | Taiohanga'!$C$5:$C$129,$B19,'3. Built Env | Taiohanga'!$V$5:$V$129,T$3)</f>
        <v>2</v>
      </c>
      <c r="U19" s="315">
        <f>COUNTIFS('3. Built Env | Taiohanga'!$C$5:$C$129,$B19,'3. Built Env | Taiohanga'!$V$5:$V$129,U$3)</f>
        <v>6</v>
      </c>
      <c r="V19" s="315">
        <f>COUNTIFS('3. Built Env | Taiohanga'!$C$5:$C$129,$B19,'3. Built Env | Taiohanga'!$V$5:$V$129,V$3)</f>
        <v>0</v>
      </c>
      <c r="W19" s="315">
        <f t="shared" si="21"/>
        <v>13</v>
      </c>
      <c r="X19" s="315">
        <f>COUNTIFS('3. Built Env | Taiohanga'!$C$5:$C$129,$B19,'3. Built Env | Taiohanga'!$W$5:$W$129,"")</f>
        <v>0</v>
      </c>
      <c r="Y19" s="315">
        <f>COUNTIFS('3. Built Env | Taiohanga'!$C$5:$C$129,$B19,'3. Built Env | Taiohanga'!$W$5:$W$129,Y$3)</f>
        <v>5</v>
      </c>
      <c r="Z19" s="315">
        <f>COUNTIFS('3. Built Env | Taiohanga'!$C$5:$C$129,$B19,'3. Built Env | Taiohanga'!$W$5:$W$129,Z$3)</f>
        <v>2</v>
      </c>
      <c r="AA19" s="315">
        <f>COUNTIFS('3. Built Env | Taiohanga'!$C$5:$C$129,$B19,'3. Built Env | Taiohanga'!$W$5:$W$129,AA$3)</f>
        <v>5</v>
      </c>
      <c r="AB19" s="315">
        <f>COUNTIFS('3. Built Env | Taiohanga'!$C$5:$C$129,$B19,'3. Built Env | Taiohanga'!$W$5:$W$129,AB$3)</f>
        <v>1</v>
      </c>
      <c r="AC19" s="315">
        <f t="shared" si="22"/>
        <v>13</v>
      </c>
      <c r="AD19" s="315">
        <f>COUNTIFS('3. Built Env | Taiohanga'!$C$5:$C$129,$B19,'3. Built Env | Taiohanga'!$X$5:$X$129,"")</f>
        <v>0</v>
      </c>
      <c r="AE19" s="315">
        <f>COUNTIFS('3. Built Env | Taiohanga'!$C$5:$C$129,$B19,'3. Built Env | Taiohanga'!$X$5:$X$129,AE$3)</f>
        <v>5</v>
      </c>
      <c r="AF19" s="315">
        <f>COUNTIFS('3. Built Env | Taiohanga'!$C$5:$C$129,$B19,'3. Built Env | Taiohanga'!$X$5:$X$129,AF$3)</f>
        <v>2</v>
      </c>
      <c r="AG19" s="315">
        <f>COUNTIFS('3. Built Env | Taiohanga'!$C$5:$C$129,$B19,'3. Built Env | Taiohanga'!$X$5:$X$129,AG$3)</f>
        <v>5</v>
      </c>
      <c r="AH19" s="315">
        <f>COUNTIFS('3. Built Env | Taiohanga'!$C$5:$C$129,$B19,'3. Built Env | Taiohanga'!$X$5:$X$129,AH$3)</f>
        <v>1</v>
      </c>
      <c r="AI19" s="315">
        <f t="shared" si="23"/>
        <v>13</v>
      </c>
      <c r="AJ19" s="315"/>
      <c r="AK19" s="316">
        <f t="shared" si="24"/>
        <v>21</v>
      </c>
      <c r="AL19" s="316">
        <f t="shared" si="25"/>
        <v>27</v>
      </c>
      <c r="AM19" s="316">
        <f t="shared" si="26"/>
        <v>27</v>
      </c>
      <c r="AN19" s="316">
        <f t="shared" si="27"/>
        <v>28</v>
      </c>
      <c r="AO19" s="316">
        <f t="shared" si="28"/>
        <v>28</v>
      </c>
      <c r="AP19" s="316"/>
      <c r="AQ19" s="316">
        <f t="shared" si="11"/>
        <v>52</v>
      </c>
      <c r="AR19" s="316"/>
      <c r="AS19" s="309">
        <f t="shared" si="35"/>
        <v>1.6153846153846154</v>
      </c>
      <c r="AT19" s="309">
        <f t="shared" si="29"/>
        <v>2.0769230769230771</v>
      </c>
      <c r="AU19" s="309">
        <f t="shared" si="30"/>
        <v>2.0769230769230771</v>
      </c>
      <c r="AV19" s="309">
        <f t="shared" si="31"/>
        <v>2.1538461538461537</v>
      </c>
      <c r="AW19" s="309">
        <f t="shared" si="32"/>
        <v>2.1538461538461537</v>
      </c>
    </row>
    <row r="20" spans="2:53" ht="51.75" x14ac:dyDescent="0.25">
      <c r="B20" s="187" t="str">
        <f>'Domains | Te Taiao'!B25</f>
        <v>Solid Waste Management</v>
      </c>
      <c r="C20" s="105" t="s">
        <v>90</v>
      </c>
      <c r="D20" s="187" t="str">
        <f t="shared" si="20"/>
        <v>Compounding risk from all climate hazards assessed to Solid Waste Management</v>
      </c>
      <c r="E20" s="314">
        <f>COUNTIF('3. Built Env | Taiohanga'!$C$5:$C$132,'Compounding Risks'!B20)-F20</f>
        <v>12</v>
      </c>
      <c r="F20" s="315">
        <f>COUNTIFS('3. Built Env | Taiohanga'!$C$5:$C$129,$B20,'3. Built Env | Taiohanga'!$T$5:$T$129,"")</f>
        <v>0</v>
      </c>
      <c r="G20" s="315">
        <f>COUNTIFS('3. Built Env | Taiohanga'!$C$5:$C$129,$B20,'3. Built Env | Taiohanga'!$T$5:$T$129,G$3)</f>
        <v>11</v>
      </c>
      <c r="H20" s="315">
        <f>COUNTIFS('3. Built Env | Taiohanga'!$C$5:$C$129,$B20,'3. Built Env | Taiohanga'!$T$5:$T$129,H$3)</f>
        <v>1</v>
      </c>
      <c r="I20" s="315">
        <f>COUNTIFS('3. Built Env | Taiohanga'!$C$5:$C$129,$B20,'3. Built Env | Taiohanga'!$T$5:$T$129,I$3)</f>
        <v>0</v>
      </c>
      <c r="J20" s="315">
        <f>COUNTIFS('3. Built Env | Taiohanga'!$C$5:$C$129,$B20,'3. Built Env | Taiohanga'!$T$5:$T$129,J$3)</f>
        <v>0</v>
      </c>
      <c r="K20" s="315">
        <f t="shared" si="33"/>
        <v>12</v>
      </c>
      <c r="L20" s="315">
        <f>COUNTIFS('3. Built Env | Taiohanga'!$C$5:$C$129,$B20,'3. Built Env | Taiohanga'!$U$5:$U$129,"")</f>
        <v>0</v>
      </c>
      <c r="M20" s="315">
        <f>COUNTIFS('3. Built Env | Taiohanga'!$C$5:$C$129,$B20,'3. Built Env | Taiohanga'!$U$5:$U$129,M$3)</f>
        <v>4</v>
      </c>
      <c r="N20" s="315">
        <f>COUNTIFS('3. Built Env | Taiohanga'!$C$5:$C$129,$B20,'3. Built Env | Taiohanga'!$U$5:$U$129,N$3)</f>
        <v>7</v>
      </c>
      <c r="O20" s="315">
        <f>COUNTIFS('3. Built Env | Taiohanga'!$C$5:$C$129,$B20,'3. Built Env | Taiohanga'!$U$5:$U$129,O$3)</f>
        <v>1</v>
      </c>
      <c r="P20" s="315">
        <f>COUNTIFS('3. Built Env | Taiohanga'!$C$5:$C$129,$B20,'3. Built Env | Taiohanga'!$U$5:$U$129,P$3)</f>
        <v>0</v>
      </c>
      <c r="Q20" s="315">
        <f t="shared" si="34"/>
        <v>12</v>
      </c>
      <c r="R20" s="315">
        <f>COUNTIFS('3. Built Env | Taiohanga'!$C$5:$C$129,$B20,'3. Built Env | Taiohanga'!$V$5:$V$129,"")</f>
        <v>0</v>
      </c>
      <c r="S20" s="315">
        <f>COUNTIFS('3. Built Env | Taiohanga'!$C$5:$C$129,$B20,'3. Built Env | Taiohanga'!$V$5:$V$129,S$3)</f>
        <v>4</v>
      </c>
      <c r="T20" s="315">
        <f>COUNTIFS('3. Built Env | Taiohanga'!$C$5:$C$129,$B20,'3. Built Env | Taiohanga'!$V$5:$V$129,T$3)</f>
        <v>7</v>
      </c>
      <c r="U20" s="315">
        <f>COUNTIFS('3. Built Env | Taiohanga'!$C$5:$C$129,$B20,'3. Built Env | Taiohanga'!$V$5:$V$129,U$3)</f>
        <v>1</v>
      </c>
      <c r="V20" s="315">
        <f>COUNTIFS('3. Built Env | Taiohanga'!$C$5:$C$129,$B20,'3. Built Env | Taiohanga'!$V$5:$V$129,V$3)</f>
        <v>0</v>
      </c>
      <c r="W20" s="315">
        <f t="shared" si="21"/>
        <v>12</v>
      </c>
      <c r="X20" s="315">
        <f>COUNTIFS('3. Built Env | Taiohanga'!$C$5:$C$129,$B20,'3. Built Env | Taiohanga'!$W$5:$W$129,"")</f>
        <v>0</v>
      </c>
      <c r="Y20" s="315">
        <f>COUNTIFS('3. Built Env | Taiohanga'!$C$5:$C$129,$B20,'3. Built Env | Taiohanga'!$W$5:$W$129,Y$3)</f>
        <v>1</v>
      </c>
      <c r="Z20" s="315">
        <f>COUNTIFS('3. Built Env | Taiohanga'!$C$5:$C$129,$B20,'3. Built Env | Taiohanga'!$W$5:$W$129,Z$3)</f>
        <v>8</v>
      </c>
      <c r="AA20" s="315">
        <f>COUNTIFS('3. Built Env | Taiohanga'!$C$5:$C$129,$B20,'3. Built Env | Taiohanga'!$W$5:$W$129,AA$3)</f>
        <v>3</v>
      </c>
      <c r="AB20" s="315">
        <f>COUNTIFS('3. Built Env | Taiohanga'!$C$5:$C$129,$B20,'3. Built Env | Taiohanga'!$W$5:$W$129,AB$3)</f>
        <v>0</v>
      </c>
      <c r="AC20" s="315">
        <f t="shared" si="22"/>
        <v>12</v>
      </c>
      <c r="AD20" s="315">
        <f>COUNTIFS('3. Built Env | Taiohanga'!$C$5:$C$129,$B20,'3. Built Env | Taiohanga'!$X$5:$X$129,"")</f>
        <v>0</v>
      </c>
      <c r="AE20" s="315">
        <f>COUNTIFS('3. Built Env | Taiohanga'!$C$5:$C$129,$B20,'3. Built Env | Taiohanga'!$X$5:$X$129,AE$3)</f>
        <v>1</v>
      </c>
      <c r="AF20" s="315">
        <f>COUNTIFS('3. Built Env | Taiohanga'!$C$5:$C$129,$B20,'3. Built Env | Taiohanga'!$X$5:$X$129,AF$3)</f>
        <v>8</v>
      </c>
      <c r="AG20" s="315">
        <f>COUNTIFS('3. Built Env | Taiohanga'!$C$5:$C$129,$B20,'3. Built Env | Taiohanga'!$X$5:$X$129,AG$3)</f>
        <v>3</v>
      </c>
      <c r="AH20" s="315">
        <f>COUNTIFS('3. Built Env | Taiohanga'!$C$5:$C$129,$B20,'3. Built Env | Taiohanga'!$X$5:$X$129,AH$3)</f>
        <v>0</v>
      </c>
      <c r="AI20" s="315">
        <f t="shared" si="23"/>
        <v>12</v>
      </c>
      <c r="AJ20" s="315"/>
      <c r="AK20" s="316">
        <f t="shared" si="24"/>
        <v>13</v>
      </c>
      <c r="AL20" s="316">
        <f t="shared" si="25"/>
        <v>21</v>
      </c>
      <c r="AM20" s="316">
        <f t="shared" si="26"/>
        <v>21</v>
      </c>
      <c r="AN20" s="316">
        <f t="shared" si="27"/>
        <v>26</v>
      </c>
      <c r="AO20" s="316">
        <f t="shared" si="28"/>
        <v>26</v>
      </c>
      <c r="AP20" s="316"/>
      <c r="AQ20" s="316">
        <f t="shared" si="11"/>
        <v>48</v>
      </c>
      <c r="AR20" s="316"/>
      <c r="AS20" s="309">
        <f t="shared" si="35"/>
        <v>1.0833333333333333</v>
      </c>
      <c r="AT20" s="309">
        <f t="shared" si="29"/>
        <v>1.75</v>
      </c>
      <c r="AU20" s="309">
        <f t="shared" si="30"/>
        <v>1.75</v>
      </c>
      <c r="AV20" s="309">
        <f t="shared" si="31"/>
        <v>2.1666666666666665</v>
      </c>
      <c r="AW20" s="309">
        <f t="shared" si="32"/>
        <v>2.1666666666666665</v>
      </c>
    </row>
    <row r="21" spans="2:53" ht="39" x14ac:dyDescent="0.25">
      <c r="B21" s="187" t="str">
        <f>'Domains | Te Taiao'!B26</f>
        <v>Communications</v>
      </c>
      <c r="C21" s="105" t="s">
        <v>90</v>
      </c>
      <c r="D21" s="187" t="str">
        <f t="shared" si="20"/>
        <v>Compounding risk from all climate hazards assessed to Communications</v>
      </c>
      <c r="E21" s="314">
        <f>COUNTIF('3. Built Env | Taiohanga'!$C$5:$C$132,'Compounding Risks'!B21)-F21</f>
        <v>8</v>
      </c>
      <c r="F21" s="315">
        <f>COUNTIFS('3. Built Env | Taiohanga'!$C$5:$C$129,$B21,'3. Built Env | Taiohanga'!$T$5:$T$129,"")</f>
        <v>0</v>
      </c>
      <c r="G21" s="315">
        <f>COUNTIFS('3. Built Env | Taiohanga'!$C$5:$C$129,$B21,'3. Built Env | Taiohanga'!$T$5:$T$129,G$3)</f>
        <v>5</v>
      </c>
      <c r="H21" s="315">
        <f>COUNTIFS('3. Built Env | Taiohanga'!$C$5:$C$129,$B21,'3. Built Env | Taiohanga'!$T$5:$T$129,H$3)</f>
        <v>3</v>
      </c>
      <c r="I21" s="315">
        <f>COUNTIFS('3. Built Env | Taiohanga'!$C$5:$C$129,$B21,'3. Built Env | Taiohanga'!$T$5:$T$129,I$3)</f>
        <v>0</v>
      </c>
      <c r="J21" s="315">
        <f>COUNTIFS('3. Built Env | Taiohanga'!$C$5:$C$129,$B21,'3. Built Env | Taiohanga'!$T$5:$T$129,J$3)</f>
        <v>0</v>
      </c>
      <c r="K21" s="315">
        <f t="shared" si="33"/>
        <v>8</v>
      </c>
      <c r="L21" s="315">
        <f>COUNTIFS('3. Built Env | Taiohanga'!$C$5:$C$129,$B21,'3. Built Env | Taiohanga'!$U$5:$U$129,"")</f>
        <v>0</v>
      </c>
      <c r="M21" s="315">
        <f>COUNTIFS('3. Built Env | Taiohanga'!$C$5:$C$129,$B21,'3. Built Env | Taiohanga'!$U$5:$U$129,M$3)</f>
        <v>1</v>
      </c>
      <c r="N21" s="315">
        <f>COUNTIFS('3. Built Env | Taiohanga'!$C$5:$C$129,$B21,'3. Built Env | Taiohanga'!$U$5:$U$129,N$3)</f>
        <v>7</v>
      </c>
      <c r="O21" s="315">
        <f>COUNTIFS('3. Built Env | Taiohanga'!$C$5:$C$129,$B21,'3. Built Env | Taiohanga'!$U$5:$U$129,O$3)</f>
        <v>0</v>
      </c>
      <c r="P21" s="315">
        <f>COUNTIFS('3. Built Env | Taiohanga'!$C$5:$C$129,$B21,'3. Built Env | Taiohanga'!$U$5:$U$129,P$3)</f>
        <v>0</v>
      </c>
      <c r="Q21" s="315">
        <f t="shared" si="34"/>
        <v>8</v>
      </c>
      <c r="R21" s="315">
        <f>COUNTIFS('3. Built Env | Taiohanga'!$C$5:$C$129,$B21,'3. Built Env | Taiohanga'!$V$5:$V$129,"")</f>
        <v>0</v>
      </c>
      <c r="S21" s="315">
        <f>COUNTIFS('3. Built Env | Taiohanga'!$C$5:$C$129,$B21,'3. Built Env | Taiohanga'!$V$5:$V$129,S$3)</f>
        <v>1</v>
      </c>
      <c r="T21" s="315">
        <f>COUNTIFS('3. Built Env | Taiohanga'!$C$5:$C$129,$B21,'3. Built Env | Taiohanga'!$V$5:$V$129,T$3)</f>
        <v>7</v>
      </c>
      <c r="U21" s="315">
        <f>COUNTIFS('3. Built Env | Taiohanga'!$C$5:$C$129,$B21,'3. Built Env | Taiohanga'!$V$5:$V$129,U$3)</f>
        <v>0</v>
      </c>
      <c r="V21" s="315">
        <f>COUNTIFS('3. Built Env | Taiohanga'!$C$5:$C$129,$B21,'3. Built Env | Taiohanga'!$V$5:$V$129,V$3)</f>
        <v>0</v>
      </c>
      <c r="W21" s="315">
        <f t="shared" si="21"/>
        <v>8</v>
      </c>
      <c r="X21" s="315">
        <f>COUNTIFS('3. Built Env | Taiohanga'!$C$5:$C$129,$B21,'3. Built Env | Taiohanga'!$W$5:$W$129,"")</f>
        <v>0</v>
      </c>
      <c r="Y21" s="315">
        <f>COUNTIFS('3. Built Env | Taiohanga'!$C$5:$C$129,$B21,'3. Built Env | Taiohanga'!$W$5:$W$129,Y$3)</f>
        <v>1</v>
      </c>
      <c r="Z21" s="315">
        <f>COUNTIFS('3. Built Env | Taiohanga'!$C$5:$C$129,$B21,'3. Built Env | Taiohanga'!$W$5:$W$129,Z$3)</f>
        <v>1</v>
      </c>
      <c r="AA21" s="315">
        <f>COUNTIFS('3. Built Env | Taiohanga'!$C$5:$C$129,$B21,'3. Built Env | Taiohanga'!$W$5:$W$129,AA$3)</f>
        <v>6</v>
      </c>
      <c r="AB21" s="315">
        <f>COUNTIFS('3. Built Env | Taiohanga'!$C$5:$C$129,$B21,'3. Built Env | Taiohanga'!$W$5:$W$129,AB$3)</f>
        <v>0</v>
      </c>
      <c r="AC21" s="315">
        <f t="shared" si="22"/>
        <v>8</v>
      </c>
      <c r="AD21" s="315">
        <f>COUNTIFS('3. Built Env | Taiohanga'!$C$5:$C$129,$B21,'3. Built Env | Taiohanga'!$X$5:$X$129,"")</f>
        <v>0</v>
      </c>
      <c r="AE21" s="315">
        <f>COUNTIFS('3. Built Env | Taiohanga'!$C$5:$C$129,$B21,'3. Built Env | Taiohanga'!$X$5:$X$129,AE$3)</f>
        <v>1</v>
      </c>
      <c r="AF21" s="315">
        <f>COUNTIFS('3. Built Env | Taiohanga'!$C$5:$C$129,$B21,'3. Built Env | Taiohanga'!$X$5:$X$129,AF$3)</f>
        <v>1</v>
      </c>
      <c r="AG21" s="315">
        <f>COUNTIFS('3. Built Env | Taiohanga'!$C$5:$C$129,$B21,'3. Built Env | Taiohanga'!$X$5:$X$129,AG$3)</f>
        <v>6</v>
      </c>
      <c r="AH21" s="315">
        <f>COUNTIFS('3. Built Env | Taiohanga'!$C$5:$C$129,$B21,'3. Built Env | Taiohanga'!$X$5:$X$129,AH$3)</f>
        <v>0</v>
      </c>
      <c r="AI21" s="315">
        <f t="shared" si="23"/>
        <v>8</v>
      </c>
      <c r="AJ21" s="315"/>
      <c r="AK21" s="316">
        <f t="shared" si="24"/>
        <v>11</v>
      </c>
      <c r="AL21" s="316">
        <f t="shared" si="25"/>
        <v>15</v>
      </c>
      <c r="AM21" s="316">
        <f t="shared" si="26"/>
        <v>15</v>
      </c>
      <c r="AN21" s="316">
        <f t="shared" si="27"/>
        <v>21</v>
      </c>
      <c r="AO21" s="316">
        <f t="shared" si="28"/>
        <v>21</v>
      </c>
      <c r="AP21" s="316"/>
      <c r="AQ21" s="316">
        <f t="shared" si="11"/>
        <v>32</v>
      </c>
      <c r="AR21" s="316"/>
      <c r="AS21" s="309">
        <f t="shared" si="35"/>
        <v>1.375</v>
      </c>
      <c r="AT21" s="309">
        <f t="shared" si="29"/>
        <v>1.875</v>
      </c>
      <c r="AU21" s="309">
        <f t="shared" si="30"/>
        <v>1.875</v>
      </c>
      <c r="AV21" s="309">
        <f t="shared" si="31"/>
        <v>2.625</v>
      </c>
      <c r="AW21" s="309">
        <f t="shared" si="32"/>
        <v>2.625</v>
      </c>
    </row>
    <row r="22" spans="2:53" ht="39" x14ac:dyDescent="0.25">
      <c r="B22" s="187" t="str">
        <f>'Domains | Te Taiao'!B27</f>
        <v>Drinking water</v>
      </c>
      <c r="C22" s="105" t="s">
        <v>90</v>
      </c>
      <c r="D22" s="187" t="str">
        <f t="shared" si="20"/>
        <v>Compounding risk from all climate hazards assessed to Drinking water</v>
      </c>
      <c r="E22" s="314">
        <f>COUNTIF('3. Built Env | Taiohanga'!$C$5:$C$132,'Compounding Risks'!B22)-F22</f>
        <v>13</v>
      </c>
      <c r="F22" s="315">
        <f>COUNTIFS('3. Built Env | Taiohanga'!$C$5:$C$129,$B22,'3. Built Env | Taiohanga'!$T$5:$T$129,"")</f>
        <v>0</v>
      </c>
      <c r="G22" s="315">
        <f>COUNTIFS('3. Built Env | Taiohanga'!$C$5:$C$129,$B22,'3. Built Env | Taiohanga'!$T$5:$T$129,G$3)</f>
        <v>9</v>
      </c>
      <c r="H22" s="315">
        <f>COUNTIFS('3. Built Env | Taiohanga'!$C$5:$C$129,$B22,'3. Built Env | Taiohanga'!$T$5:$T$129,H$3)</f>
        <v>1</v>
      </c>
      <c r="I22" s="315">
        <f>COUNTIFS('3. Built Env | Taiohanga'!$C$5:$C$129,$B22,'3. Built Env | Taiohanga'!$T$5:$T$129,I$3)</f>
        <v>3</v>
      </c>
      <c r="J22" s="315">
        <f>COUNTIFS('3. Built Env | Taiohanga'!$C$5:$C$129,$B22,'3. Built Env | Taiohanga'!$T$5:$T$129,J$3)</f>
        <v>0</v>
      </c>
      <c r="K22" s="315">
        <f t="shared" si="33"/>
        <v>13</v>
      </c>
      <c r="L22" s="315">
        <f>COUNTIFS('3. Built Env | Taiohanga'!$C$5:$C$129,$B22,'3. Built Env | Taiohanga'!$U$5:$U$129,"")</f>
        <v>0</v>
      </c>
      <c r="M22" s="315">
        <f>COUNTIFS('3. Built Env | Taiohanga'!$C$5:$C$129,$B22,'3. Built Env | Taiohanga'!$U$5:$U$129,M$3)</f>
        <v>3</v>
      </c>
      <c r="N22" s="315">
        <f>COUNTIFS('3. Built Env | Taiohanga'!$C$5:$C$129,$B22,'3. Built Env | Taiohanga'!$U$5:$U$129,N$3)</f>
        <v>7</v>
      </c>
      <c r="O22" s="315">
        <f>COUNTIFS('3. Built Env | Taiohanga'!$C$5:$C$129,$B22,'3. Built Env | Taiohanga'!$U$5:$U$129,O$3)</f>
        <v>3</v>
      </c>
      <c r="P22" s="315">
        <f>COUNTIFS('3. Built Env | Taiohanga'!$C$5:$C$129,$B22,'3. Built Env | Taiohanga'!$U$5:$U$129,P$3)</f>
        <v>0</v>
      </c>
      <c r="Q22" s="315">
        <f t="shared" si="34"/>
        <v>13</v>
      </c>
      <c r="R22" s="315">
        <f>COUNTIFS('3. Built Env | Taiohanga'!$C$5:$C$129,$B22,'3. Built Env | Taiohanga'!$V$5:$V$129,"")</f>
        <v>0</v>
      </c>
      <c r="S22" s="315">
        <f>COUNTIFS('3. Built Env | Taiohanga'!$C$5:$C$129,$B22,'3. Built Env | Taiohanga'!$V$5:$V$129,S$3)</f>
        <v>3</v>
      </c>
      <c r="T22" s="315">
        <f>COUNTIFS('3. Built Env | Taiohanga'!$C$5:$C$129,$B22,'3. Built Env | Taiohanga'!$V$5:$V$129,T$3)</f>
        <v>7</v>
      </c>
      <c r="U22" s="315">
        <f>COUNTIFS('3. Built Env | Taiohanga'!$C$5:$C$129,$B22,'3. Built Env | Taiohanga'!$V$5:$V$129,U$3)</f>
        <v>3</v>
      </c>
      <c r="V22" s="315">
        <f>COUNTIFS('3. Built Env | Taiohanga'!$C$5:$C$129,$B22,'3. Built Env | Taiohanga'!$V$5:$V$129,V$3)</f>
        <v>0</v>
      </c>
      <c r="W22" s="315">
        <f t="shared" si="21"/>
        <v>13</v>
      </c>
      <c r="X22" s="315">
        <f>COUNTIFS('3. Built Env | Taiohanga'!$C$5:$C$129,$B22,'3. Built Env | Taiohanga'!$W$5:$W$129,"")</f>
        <v>0</v>
      </c>
      <c r="Y22" s="315">
        <f>COUNTIFS('3. Built Env | Taiohanga'!$C$5:$C$129,$B22,'3. Built Env | Taiohanga'!$W$5:$W$129,Y$3)</f>
        <v>2</v>
      </c>
      <c r="Z22" s="315">
        <f>COUNTIFS('3. Built Env | Taiohanga'!$C$5:$C$129,$B22,'3. Built Env | Taiohanga'!$W$5:$W$129,Z$3)</f>
        <v>4</v>
      </c>
      <c r="AA22" s="315">
        <f>COUNTIFS('3. Built Env | Taiohanga'!$C$5:$C$129,$B22,'3. Built Env | Taiohanga'!$W$5:$W$129,AA$3)</f>
        <v>4</v>
      </c>
      <c r="AB22" s="315">
        <f>COUNTIFS('3. Built Env | Taiohanga'!$C$5:$C$129,$B22,'3. Built Env | Taiohanga'!$W$5:$W$129,AB$3)</f>
        <v>3</v>
      </c>
      <c r="AC22" s="315">
        <f t="shared" si="22"/>
        <v>13</v>
      </c>
      <c r="AD22" s="315">
        <f>COUNTIFS('3. Built Env | Taiohanga'!$C$5:$C$129,$B22,'3. Built Env | Taiohanga'!$X$5:$X$129,"")</f>
        <v>0</v>
      </c>
      <c r="AE22" s="315">
        <f>COUNTIFS('3. Built Env | Taiohanga'!$C$5:$C$129,$B22,'3. Built Env | Taiohanga'!$X$5:$X$129,AE$3)</f>
        <v>2</v>
      </c>
      <c r="AF22" s="315">
        <f>COUNTIFS('3. Built Env | Taiohanga'!$C$5:$C$129,$B22,'3. Built Env | Taiohanga'!$X$5:$X$129,AF$3)</f>
        <v>4</v>
      </c>
      <c r="AG22" s="315">
        <f>COUNTIFS('3. Built Env | Taiohanga'!$C$5:$C$129,$B22,'3. Built Env | Taiohanga'!$X$5:$X$129,AG$3)</f>
        <v>4</v>
      </c>
      <c r="AH22" s="315">
        <f>COUNTIFS('3. Built Env | Taiohanga'!$C$5:$C$129,$B22,'3. Built Env | Taiohanga'!$X$5:$X$129,AH$3)</f>
        <v>3</v>
      </c>
      <c r="AI22" s="315">
        <f t="shared" si="23"/>
        <v>13</v>
      </c>
      <c r="AJ22" s="315"/>
      <c r="AK22" s="316">
        <f t="shared" si="24"/>
        <v>20</v>
      </c>
      <c r="AL22" s="316">
        <f t="shared" si="25"/>
        <v>26</v>
      </c>
      <c r="AM22" s="316">
        <f t="shared" si="26"/>
        <v>26</v>
      </c>
      <c r="AN22" s="316">
        <f t="shared" si="27"/>
        <v>34</v>
      </c>
      <c r="AO22" s="316">
        <f t="shared" si="28"/>
        <v>34</v>
      </c>
      <c r="AP22" s="316"/>
      <c r="AQ22" s="316">
        <f t="shared" si="11"/>
        <v>52</v>
      </c>
      <c r="AR22" s="316"/>
      <c r="AS22" s="309">
        <f t="shared" si="35"/>
        <v>1.5384615384615385</v>
      </c>
      <c r="AT22" s="309">
        <f t="shared" si="29"/>
        <v>2</v>
      </c>
      <c r="AU22" s="309">
        <f t="shared" si="30"/>
        <v>2</v>
      </c>
      <c r="AV22" s="309">
        <f t="shared" si="31"/>
        <v>2.6153846153846154</v>
      </c>
      <c r="AW22" s="309">
        <f t="shared" si="32"/>
        <v>2.6153846153846154</v>
      </c>
    </row>
    <row r="23" spans="2:53" ht="51.75" x14ac:dyDescent="0.25">
      <c r="B23" s="187" t="str">
        <f>'Domains | Te Taiao'!B28</f>
        <v>Stormwater infrastructure</v>
      </c>
      <c r="C23" s="105" t="s">
        <v>90</v>
      </c>
      <c r="D23" s="187" t="str">
        <f t="shared" si="20"/>
        <v>Compounding risk from all climate hazards assessed to Stormwater infrastructure</v>
      </c>
      <c r="E23" s="314">
        <f>COUNTIF('3. Built Env | Taiohanga'!$C$5:$C$132,'Compounding Risks'!B23)-F23</f>
        <v>11</v>
      </c>
      <c r="F23" s="315">
        <f>COUNTIFS('3. Built Env | Taiohanga'!$C$5:$C$129,$B23,'3. Built Env | Taiohanga'!$T$5:$T$129,"")</f>
        <v>0</v>
      </c>
      <c r="G23" s="315">
        <f>COUNTIFS('3. Built Env | Taiohanga'!$C$5:$C$129,$B23,'3. Built Env | Taiohanga'!$T$5:$T$129,G$3)</f>
        <v>10</v>
      </c>
      <c r="H23" s="315">
        <f>COUNTIFS('3. Built Env | Taiohanga'!$C$5:$C$129,$B23,'3. Built Env | Taiohanga'!$T$5:$T$129,H$3)</f>
        <v>1</v>
      </c>
      <c r="I23" s="315">
        <f>COUNTIFS('3. Built Env | Taiohanga'!$C$5:$C$129,$B23,'3. Built Env | Taiohanga'!$T$5:$T$129,I$3)</f>
        <v>0</v>
      </c>
      <c r="J23" s="315">
        <f>COUNTIFS('3. Built Env | Taiohanga'!$C$5:$C$129,$B23,'3. Built Env | Taiohanga'!$T$5:$T$129,J$3)</f>
        <v>0</v>
      </c>
      <c r="K23" s="315">
        <f t="shared" si="33"/>
        <v>11</v>
      </c>
      <c r="L23" s="315">
        <f>COUNTIFS('3. Built Env | Taiohanga'!$C$5:$C$129,$B23,'3. Built Env | Taiohanga'!$U$5:$U$129,"")</f>
        <v>0</v>
      </c>
      <c r="M23" s="315">
        <f>COUNTIFS('3. Built Env | Taiohanga'!$C$5:$C$129,$B23,'3. Built Env | Taiohanga'!$U$5:$U$129,M$3)</f>
        <v>4</v>
      </c>
      <c r="N23" s="315">
        <f>COUNTIFS('3. Built Env | Taiohanga'!$C$5:$C$129,$B23,'3. Built Env | Taiohanga'!$U$5:$U$129,N$3)</f>
        <v>7</v>
      </c>
      <c r="O23" s="315">
        <f>COUNTIFS('3. Built Env | Taiohanga'!$C$5:$C$129,$B23,'3. Built Env | Taiohanga'!$U$5:$U$129,O$3)</f>
        <v>0</v>
      </c>
      <c r="P23" s="315">
        <f>COUNTIFS('3. Built Env | Taiohanga'!$C$5:$C$129,$B23,'3. Built Env | Taiohanga'!$U$5:$U$129,P$3)</f>
        <v>0</v>
      </c>
      <c r="Q23" s="315">
        <f t="shared" si="34"/>
        <v>11</v>
      </c>
      <c r="R23" s="315">
        <f>COUNTIFS('3. Built Env | Taiohanga'!$C$5:$C$129,$B23,'3. Built Env | Taiohanga'!$V$5:$V$129,"")</f>
        <v>0</v>
      </c>
      <c r="S23" s="315">
        <f>COUNTIFS('3. Built Env | Taiohanga'!$C$5:$C$129,$B23,'3. Built Env | Taiohanga'!$V$5:$V$129,S$3)</f>
        <v>4</v>
      </c>
      <c r="T23" s="315">
        <f>COUNTIFS('3. Built Env | Taiohanga'!$C$5:$C$129,$B23,'3. Built Env | Taiohanga'!$V$5:$V$129,T$3)</f>
        <v>7</v>
      </c>
      <c r="U23" s="315">
        <f>COUNTIFS('3. Built Env | Taiohanga'!$C$5:$C$129,$B23,'3. Built Env | Taiohanga'!$V$5:$V$129,U$3)</f>
        <v>0</v>
      </c>
      <c r="V23" s="315">
        <f>COUNTIFS('3. Built Env | Taiohanga'!$C$5:$C$129,$B23,'3. Built Env | Taiohanga'!$V$5:$V$129,V$3)</f>
        <v>0</v>
      </c>
      <c r="W23" s="315">
        <f t="shared" si="21"/>
        <v>11</v>
      </c>
      <c r="X23" s="315">
        <f>COUNTIFS('3. Built Env | Taiohanga'!$C$5:$C$129,$B23,'3. Built Env | Taiohanga'!$W$5:$W$129,"")</f>
        <v>0</v>
      </c>
      <c r="Y23" s="315">
        <f>COUNTIFS('3. Built Env | Taiohanga'!$C$5:$C$129,$B23,'3. Built Env | Taiohanga'!$W$5:$W$129,Y$3)</f>
        <v>1</v>
      </c>
      <c r="Z23" s="315">
        <f>COUNTIFS('3. Built Env | Taiohanga'!$C$5:$C$129,$B23,'3. Built Env | Taiohanga'!$W$5:$W$129,Z$3)</f>
        <v>5</v>
      </c>
      <c r="AA23" s="315">
        <f>COUNTIFS('3. Built Env | Taiohanga'!$C$5:$C$129,$B23,'3. Built Env | Taiohanga'!$W$5:$W$129,AA$3)</f>
        <v>5</v>
      </c>
      <c r="AB23" s="315">
        <f>COUNTIFS('3. Built Env | Taiohanga'!$C$5:$C$129,$B23,'3. Built Env | Taiohanga'!$W$5:$W$129,AB$3)</f>
        <v>0</v>
      </c>
      <c r="AC23" s="315">
        <f t="shared" si="22"/>
        <v>11</v>
      </c>
      <c r="AD23" s="315">
        <f>COUNTIFS('3. Built Env | Taiohanga'!$C$5:$C$129,$B23,'3. Built Env | Taiohanga'!$X$5:$X$129,"")</f>
        <v>0</v>
      </c>
      <c r="AE23" s="315">
        <f>COUNTIFS('3. Built Env | Taiohanga'!$C$5:$C$129,$B23,'3. Built Env | Taiohanga'!$X$5:$X$129,AE$3)</f>
        <v>1</v>
      </c>
      <c r="AF23" s="315">
        <f>COUNTIFS('3. Built Env | Taiohanga'!$C$5:$C$129,$B23,'3. Built Env | Taiohanga'!$X$5:$X$129,AF$3)</f>
        <v>5</v>
      </c>
      <c r="AG23" s="315">
        <f>COUNTIFS('3. Built Env | Taiohanga'!$C$5:$C$129,$B23,'3. Built Env | Taiohanga'!$X$5:$X$129,AG$3)</f>
        <v>5</v>
      </c>
      <c r="AH23" s="315">
        <f>COUNTIFS('3. Built Env | Taiohanga'!$C$5:$C$129,$B23,'3. Built Env | Taiohanga'!$X$5:$X$129,AH$3)</f>
        <v>0</v>
      </c>
      <c r="AI23" s="315">
        <f t="shared" si="23"/>
        <v>11</v>
      </c>
      <c r="AJ23" s="315"/>
      <c r="AK23" s="316">
        <f t="shared" si="24"/>
        <v>12</v>
      </c>
      <c r="AL23" s="316">
        <f t="shared" si="25"/>
        <v>18</v>
      </c>
      <c r="AM23" s="316">
        <f t="shared" si="26"/>
        <v>18</v>
      </c>
      <c r="AN23" s="316">
        <f t="shared" si="27"/>
        <v>26</v>
      </c>
      <c r="AO23" s="316">
        <f t="shared" si="28"/>
        <v>26</v>
      </c>
      <c r="AP23" s="316"/>
      <c r="AQ23" s="316">
        <f t="shared" si="11"/>
        <v>44</v>
      </c>
      <c r="AR23" s="316"/>
      <c r="AS23" s="309">
        <f t="shared" si="35"/>
        <v>1.0909090909090908</v>
      </c>
      <c r="AT23" s="309">
        <f t="shared" si="29"/>
        <v>1.6363636363636365</v>
      </c>
      <c r="AU23" s="309">
        <f t="shared" si="30"/>
        <v>1.6363636363636365</v>
      </c>
      <c r="AV23" s="309">
        <f t="shared" si="31"/>
        <v>2.3636363636363638</v>
      </c>
      <c r="AW23" s="309">
        <f t="shared" si="32"/>
        <v>2.3636363636363638</v>
      </c>
    </row>
    <row r="24" spans="2:53" ht="51.75" x14ac:dyDescent="0.25">
      <c r="B24" s="187" t="str">
        <f>'Domains | Te Taiao'!B29</f>
        <v>Wastewater infrastructure</v>
      </c>
      <c r="C24" s="105" t="s">
        <v>90</v>
      </c>
      <c r="D24" s="187" t="str">
        <f t="shared" si="20"/>
        <v>Compounding risk from all climate hazards assessed to Wastewater infrastructure</v>
      </c>
      <c r="E24" s="314">
        <f>COUNTIF('3. Built Env | Taiohanga'!$C$5:$C$132,'Compounding Risks'!B24)-F24</f>
        <v>13</v>
      </c>
      <c r="F24" s="315">
        <f>COUNTIFS('3. Built Env | Taiohanga'!$C$5:$C$129,$B24,'3. Built Env | Taiohanga'!$T$5:$T$129,"")</f>
        <v>0</v>
      </c>
      <c r="G24" s="315">
        <f>COUNTIFS('3. Built Env | Taiohanga'!$C$5:$C$129,$B24,'3. Built Env | Taiohanga'!$T$5:$T$129,G$3)</f>
        <v>10</v>
      </c>
      <c r="H24" s="315">
        <f>COUNTIFS('3. Built Env | Taiohanga'!$C$5:$C$129,$B24,'3. Built Env | Taiohanga'!$T$5:$T$129,H$3)</f>
        <v>0</v>
      </c>
      <c r="I24" s="315">
        <f>COUNTIFS('3. Built Env | Taiohanga'!$C$5:$C$129,$B24,'3. Built Env | Taiohanga'!$T$5:$T$129,I$3)</f>
        <v>0</v>
      </c>
      <c r="J24" s="315">
        <f>COUNTIFS('3. Built Env | Taiohanga'!$C$5:$C$129,$B24,'3. Built Env | Taiohanga'!$T$5:$T$129,J$3)</f>
        <v>0</v>
      </c>
      <c r="K24" s="315">
        <f t="shared" si="33"/>
        <v>10</v>
      </c>
      <c r="L24" s="315">
        <f>COUNTIFS('3. Built Env | Taiohanga'!$C$5:$C$129,$B24,'3. Built Env | Taiohanga'!$U$5:$U$129,"")</f>
        <v>0</v>
      </c>
      <c r="M24" s="315">
        <f>COUNTIFS('3. Built Env | Taiohanga'!$C$5:$C$129,$B24,'3. Built Env | Taiohanga'!$U$5:$U$129,M$3)</f>
        <v>2</v>
      </c>
      <c r="N24" s="315">
        <f>COUNTIFS('3. Built Env | Taiohanga'!$C$5:$C$129,$B24,'3. Built Env | Taiohanga'!$U$5:$U$129,N$3)</f>
        <v>8</v>
      </c>
      <c r="O24" s="315">
        <f>COUNTIFS('3. Built Env | Taiohanga'!$C$5:$C$129,$B24,'3. Built Env | Taiohanga'!$U$5:$U$129,O$3)</f>
        <v>0</v>
      </c>
      <c r="P24" s="315">
        <f>COUNTIFS('3. Built Env | Taiohanga'!$C$5:$C$129,$B24,'3. Built Env | Taiohanga'!$U$5:$U$129,P$3)</f>
        <v>0</v>
      </c>
      <c r="Q24" s="315">
        <f t="shared" si="34"/>
        <v>10</v>
      </c>
      <c r="R24" s="315">
        <f>COUNTIFS('3. Built Env | Taiohanga'!$C$5:$C$129,$B24,'3. Built Env | Taiohanga'!$V$5:$V$129,"")</f>
        <v>0</v>
      </c>
      <c r="S24" s="315">
        <f>COUNTIFS('3. Built Env | Taiohanga'!$C$5:$C$129,$B24,'3. Built Env | Taiohanga'!$V$5:$V$129,S$3)</f>
        <v>2</v>
      </c>
      <c r="T24" s="315">
        <f>COUNTIFS('3. Built Env | Taiohanga'!$C$5:$C$129,$B24,'3. Built Env | Taiohanga'!$V$5:$V$129,T$3)</f>
        <v>8</v>
      </c>
      <c r="U24" s="315">
        <f>COUNTIFS('3. Built Env | Taiohanga'!$C$5:$C$129,$B24,'3. Built Env | Taiohanga'!$V$5:$V$129,U$3)</f>
        <v>0</v>
      </c>
      <c r="V24" s="315">
        <f>COUNTIFS('3. Built Env | Taiohanga'!$C$5:$C$129,$B24,'3. Built Env | Taiohanga'!$V$5:$V$129,V$3)</f>
        <v>0</v>
      </c>
      <c r="W24" s="315">
        <f t="shared" si="21"/>
        <v>10</v>
      </c>
      <c r="X24" s="315">
        <f>COUNTIFS('3. Built Env | Taiohanga'!$C$5:$C$129,$B24,'3. Built Env | Taiohanga'!$W$5:$W$129,"")</f>
        <v>0</v>
      </c>
      <c r="Y24" s="315">
        <f>COUNTIFS('3. Built Env | Taiohanga'!$C$5:$C$129,$B24,'3. Built Env | Taiohanga'!$W$5:$W$129,Y$3)</f>
        <v>1</v>
      </c>
      <c r="Z24" s="315">
        <f>COUNTIFS('3. Built Env | Taiohanga'!$C$5:$C$129,$B24,'3. Built Env | Taiohanga'!$W$5:$W$129,Z$3)</f>
        <v>4</v>
      </c>
      <c r="AA24" s="315">
        <f>COUNTIFS('3. Built Env | Taiohanga'!$C$5:$C$129,$B24,'3. Built Env | Taiohanga'!$W$5:$W$129,AA$3)</f>
        <v>5</v>
      </c>
      <c r="AB24" s="315">
        <f>COUNTIFS('3. Built Env | Taiohanga'!$C$5:$C$129,$B24,'3. Built Env | Taiohanga'!$W$5:$W$129,AB$3)</f>
        <v>0</v>
      </c>
      <c r="AC24" s="315">
        <f t="shared" si="22"/>
        <v>10</v>
      </c>
      <c r="AD24" s="315">
        <f>COUNTIFS('3. Built Env | Taiohanga'!$C$5:$C$129,$B24,'3. Built Env | Taiohanga'!$X$5:$X$129,"")</f>
        <v>0</v>
      </c>
      <c r="AE24" s="315">
        <f>COUNTIFS('3. Built Env | Taiohanga'!$C$5:$C$129,$B24,'3. Built Env | Taiohanga'!$X$5:$X$129,AE$3)</f>
        <v>1</v>
      </c>
      <c r="AF24" s="315">
        <f>COUNTIFS('3. Built Env | Taiohanga'!$C$5:$C$129,$B24,'3. Built Env | Taiohanga'!$X$5:$X$129,AF$3)</f>
        <v>4</v>
      </c>
      <c r="AG24" s="315">
        <f>COUNTIFS('3. Built Env | Taiohanga'!$C$5:$C$129,$B24,'3. Built Env | Taiohanga'!$X$5:$X$129,AG$3)</f>
        <v>5</v>
      </c>
      <c r="AH24" s="315">
        <f>COUNTIFS('3. Built Env | Taiohanga'!$C$5:$C$129,$B24,'3. Built Env | Taiohanga'!$X$5:$X$129,AH$3)</f>
        <v>0</v>
      </c>
      <c r="AI24" s="315">
        <f t="shared" si="23"/>
        <v>10</v>
      </c>
      <c r="AJ24" s="315"/>
      <c r="AK24" s="316">
        <f t="shared" si="24"/>
        <v>10</v>
      </c>
      <c r="AL24" s="316">
        <f t="shared" si="25"/>
        <v>18</v>
      </c>
      <c r="AM24" s="316">
        <f t="shared" si="26"/>
        <v>18</v>
      </c>
      <c r="AN24" s="316">
        <f t="shared" si="27"/>
        <v>24</v>
      </c>
      <c r="AO24" s="316">
        <f t="shared" si="28"/>
        <v>24</v>
      </c>
      <c r="AP24" s="316"/>
      <c r="AQ24" s="316">
        <f t="shared" si="11"/>
        <v>40</v>
      </c>
      <c r="AR24" s="316"/>
      <c r="AS24" s="309">
        <f t="shared" si="35"/>
        <v>1</v>
      </c>
      <c r="AT24" s="309">
        <f t="shared" si="29"/>
        <v>1.8</v>
      </c>
      <c r="AU24" s="309">
        <f t="shared" si="30"/>
        <v>1.8</v>
      </c>
      <c r="AV24" s="309">
        <f t="shared" si="31"/>
        <v>2.4</v>
      </c>
      <c r="AW24" s="309">
        <f t="shared" si="32"/>
        <v>2.4</v>
      </c>
    </row>
    <row r="25" spans="2:53" ht="51.75" x14ac:dyDescent="0.25">
      <c r="B25" s="187" t="str">
        <f>'Domains | Te Taiao'!B30</f>
        <v>Marae and cultural sites</v>
      </c>
      <c r="C25" s="105" t="s">
        <v>90</v>
      </c>
      <c r="D25" s="187" t="str">
        <f t="shared" si="20"/>
        <v>Compounding risk from all climate hazards assessed to Marae and cultural sites</v>
      </c>
      <c r="E25" s="314">
        <f>COUNTIF('3. Built Env | Taiohanga'!$C$5:$C$132,'Compounding Risks'!B25)-F25</f>
        <v>8</v>
      </c>
      <c r="F25" s="315">
        <f>COUNTIFS('3. Built Env | Taiohanga'!$C$5:$C$129,$B25,'3. Built Env | Taiohanga'!$T$5:$T$129,"")</f>
        <v>0</v>
      </c>
      <c r="G25" s="315">
        <f>COUNTIFS('3. Built Env | Taiohanga'!$C$5:$C$132,$B25,'3. Built Env | Taiohanga'!$T$5:$T$132,G$3)</f>
        <v>7</v>
      </c>
      <c r="H25" s="315">
        <f>COUNTIFS('3. Built Env | Taiohanga'!$C$5:$C$132,$B25,'3. Built Env | Taiohanga'!$T$5:$T$132,H$3)</f>
        <v>1</v>
      </c>
      <c r="I25" s="315">
        <f>COUNTIFS('3. Built Env | Taiohanga'!$C$5:$C$132,$B25,'3. Built Env | Taiohanga'!$T$5:$T$132,I$3)</f>
        <v>0</v>
      </c>
      <c r="J25" s="315">
        <f>COUNTIFS('3. Built Env | Taiohanga'!$C$5:$C$132,$B25,'3. Built Env | Taiohanga'!$T$5:$T$132,J$3)</f>
        <v>0</v>
      </c>
      <c r="K25" s="315">
        <f t="shared" si="33"/>
        <v>8</v>
      </c>
      <c r="L25" s="315">
        <f>COUNTIFS('3. Built Env | Taiohanga'!$C$5:$C$129,$B25,'3. Built Env | Taiohanga'!$U$5:$U$129,"")</f>
        <v>0</v>
      </c>
      <c r="M25" s="315">
        <f>COUNTIFS('3. Built Env | Taiohanga'!$C$5:$C$132,$B25,'3. Built Env | Taiohanga'!$U$5:$U$132,M$3)</f>
        <v>3</v>
      </c>
      <c r="N25" s="315">
        <f>COUNTIFS('3. Built Env | Taiohanga'!$C$5:$C$132,$B25,'3. Built Env | Taiohanga'!$U$5:$U$132,N$3)</f>
        <v>5</v>
      </c>
      <c r="O25" s="315">
        <f>COUNTIFS('3. Built Env | Taiohanga'!$C$5:$C$132,$B25,'3. Built Env | Taiohanga'!$U$5:$U$132,O$3)</f>
        <v>0</v>
      </c>
      <c r="P25" s="315">
        <f>COUNTIFS('3. Built Env | Taiohanga'!$C$5:$C$132,$B25,'3. Built Env | Taiohanga'!$U$5:$U$132,P$3)</f>
        <v>0</v>
      </c>
      <c r="Q25" s="315">
        <f>SUM(L25:P25)</f>
        <v>8</v>
      </c>
      <c r="R25" s="315">
        <f>COUNTIFS('3. Built Env | Taiohanga'!$C$5:$C$129,$B25,'3. Built Env | Taiohanga'!$V$5:$V$129,"")</f>
        <v>0</v>
      </c>
      <c r="S25" s="315">
        <f>COUNTIFS('3. Built Env | Taiohanga'!$C$5:$C$132,$B25,'3. Built Env | Taiohanga'!$V$5:$V$132,S$3)</f>
        <v>2</v>
      </c>
      <c r="T25" s="315">
        <f>COUNTIFS('3. Built Env | Taiohanga'!$C$5:$C$132,$B25,'3. Built Env | Taiohanga'!$V$5:$V$132,T$3)</f>
        <v>6</v>
      </c>
      <c r="U25" s="315">
        <f>COUNTIFS('3. Built Env | Taiohanga'!$C$5:$C$132,$B25,'3. Built Env | Taiohanga'!$V$5:$V$132,U$3)</f>
        <v>0</v>
      </c>
      <c r="V25" s="315">
        <f>COUNTIFS('3. Built Env | Taiohanga'!$C$5:$C$132,$B25,'3. Built Env | Taiohanga'!$V$5:$V$132,V$3)</f>
        <v>0</v>
      </c>
      <c r="W25" s="315">
        <f t="shared" si="21"/>
        <v>8</v>
      </c>
      <c r="X25" s="315">
        <f>COUNTIFS('3. Built Env | Taiohanga'!$C$5:$C$129,$B25,'3. Built Env | Taiohanga'!$W$5:$W$129,"")</f>
        <v>0</v>
      </c>
      <c r="Y25" s="315">
        <f>COUNTIFS('3. Built Env | Taiohanga'!$C$5:$C$132,$B25,'3. Built Env | Taiohanga'!$W$5:$W$132,Y$3)</f>
        <v>1</v>
      </c>
      <c r="Z25" s="315">
        <f>COUNTIFS('3. Built Env | Taiohanga'!$C$5:$C$132,$B25,'3. Built Env | Taiohanga'!$W$5:$W$132,Z$3)</f>
        <v>5</v>
      </c>
      <c r="AA25" s="315">
        <f>COUNTIFS('3. Built Env | Taiohanga'!$C$5:$C$132,$B25,'3. Built Env | Taiohanga'!$W$5:$W$132,AA$3)</f>
        <v>2</v>
      </c>
      <c r="AB25" s="315">
        <f>COUNTIFS('3. Built Env | Taiohanga'!$C$5:$C$132,$B25,'3. Built Env | Taiohanga'!$W$5:$W$132,AB$3)</f>
        <v>0</v>
      </c>
      <c r="AC25" s="315">
        <f t="shared" si="22"/>
        <v>8</v>
      </c>
      <c r="AD25" s="315">
        <f>COUNTIFS('3. Built Env | Taiohanga'!$C$5:$C$129,$B25,'3. Built Env | Taiohanga'!$X$5:$X$129,"")</f>
        <v>0</v>
      </c>
      <c r="AE25" s="315">
        <f>COUNTIFS('3. Built Env | Taiohanga'!$C$5:$C$132,$B25,'3. Built Env | Taiohanga'!$X$5:$X$132,AE$3)</f>
        <v>1</v>
      </c>
      <c r="AF25" s="315">
        <f>COUNTIFS('3. Built Env | Taiohanga'!$C$5:$C$132,$B25,'3. Built Env | Taiohanga'!$X$5:$X$132,AF$3)</f>
        <v>5</v>
      </c>
      <c r="AG25" s="315">
        <f>COUNTIFS('3. Built Env | Taiohanga'!$C$5:$C$132,$B25,'3. Built Env | Taiohanga'!$X$5:$X$132,AG$3)</f>
        <v>2</v>
      </c>
      <c r="AH25" s="315">
        <f>COUNTIFS('3. Built Env | Taiohanga'!$C$5:$C$132,$B25,'3. Built Env | Taiohanga'!$X$5:$X$132,AH$3)</f>
        <v>0</v>
      </c>
      <c r="AI25" s="315">
        <f t="shared" si="23"/>
        <v>8</v>
      </c>
      <c r="AJ25" s="315"/>
      <c r="AK25" s="316">
        <f t="shared" si="24"/>
        <v>9</v>
      </c>
      <c r="AL25" s="316">
        <f t="shared" si="25"/>
        <v>13</v>
      </c>
      <c r="AM25" s="316">
        <f t="shared" si="26"/>
        <v>14</v>
      </c>
      <c r="AN25" s="316">
        <f t="shared" si="27"/>
        <v>17</v>
      </c>
      <c r="AO25" s="316">
        <f t="shared" si="28"/>
        <v>17</v>
      </c>
      <c r="AP25" s="316"/>
      <c r="AQ25" s="316">
        <f t="shared" si="11"/>
        <v>32</v>
      </c>
      <c r="AR25" s="316"/>
      <c r="AS25" s="309">
        <f>AK25/$AQ25*$J$1</f>
        <v>1.125</v>
      </c>
      <c r="AT25" s="309">
        <f t="shared" si="29"/>
        <v>1.625</v>
      </c>
      <c r="AU25" s="309">
        <f t="shared" si="30"/>
        <v>1.75</v>
      </c>
      <c r="AV25" s="309">
        <f t="shared" si="31"/>
        <v>2.125</v>
      </c>
      <c r="AW25" s="309">
        <f t="shared" si="32"/>
        <v>2.125</v>
      </c>
    </row>
    <row r="26" spans="2:53" ht="39" x14ac:dyDescent="0.25">
      <c r="B26" s="187" t="str">
        <f>'Domains | Te Taiao'!B31</f>
        <v>Māori Assets</v>
      </c>
      <c r="C26" s="105" t="s">
        <v>90</v>
      </c>
      <c r="D26" s="187" t="str">
        <f t="shared" si="20"/>
        <v>Compounding risk from all climate hazards assessed to Māori Assets</v>
      </c>
      <c r="E26" s="314">
        <f>COUNTIF('3. Built Env | Taiohanga'!$C$5:$C$132,'Compounding Risks'!B26)-F26</f>
        <v>7</v>
      </c>
      <c r="F26" s="315">
        <f>COUNTIFS('3. Built Env | Taiohanga'!$C$5:$C$129,$B26,'3. Built Env | Taiohanga'!$T$5:$T$129,"")</f>
        <v>0</v>
      </c>
      <c r="G26" s="315">
        <f>COUNTIFS('3. Built Env | Taiohanga'!$C$5:$C$129,$B26,'3. Built Env | Taiohanga'!$T$5:$T$129,G$3)</f>
        <v>6</v>
      </c>
      <c r="H26" s="315">
        <f>COUNTIFS('3. Built Env | Taiohanga'!$C$5:$C$129,$B26,'3. Built Env | Taiohanga'!$T$5:$T$129,H$3)</f>
        <v>1</v>
      </c>
      <c r="I26" s="315">
        <f>COUNTIFS('3. Built Env | Taiohanga'!$C$5:$C$129,$B26,'3. Built Env | Taiohanga'!$T$5:$T$129,I$3)</f>
        <v>0</v>
      </c>
      <c r="J26" s="315">
        <f>COUNTIFS('3. Built Env | Taiohanga'!$C$5:$C$129,$B26,'3. Built Env | Taiohanga'!$T$5:$T$129,J$3)</f>
        <v>0</v>
      </c>
      <c r="K26" s="315">
        <f t="shared" ref="K26" si="36">SUM(F26:J26)</f>
        <v>7</v>
      </c>
      <c r="L26" s="315">
        <f>COUNTIFS('3. Built Env | Taiohanga'!$C$5:$C$129,$B26,'3. Built Env | Taiohanga'!$U$5:$U$129,"")</f>
        <v>0</v>
      </c>
      <c r="M26" s="315">
        <f>COUNTIFS('3. Built Env | Taiohanga'!$C$5:$C$129,$B26,'3. Built Env | Taiohanga'!$U$5:$U$129,M$3)</f>
        <v>2</v>
      </c>
      <c r="N26" s="315">
        <f>COUNTIFS('3. Built Env | Taiohanga'!$C$5:$C$129,$B26,'3. Built Env | Taiohanga'!$U$5:$U$129,N$3)</f>
        <v>5</v>
      </c>
      <c r="O26" s="315">
        <f>COUNTIFS('3. Built Env | Taiohanga'!$C$5:$C$129,$B26,'3. Built Env | Taiohanga'!$U$5:$U$129,O$3)</f>
        <v>0</v>
      </c>
      <c r="P26" s="315">
        <f>COUNTIFS('3. Built Env | Taiohanga'!$C$5:$C$129,$B26,'3. Built Env | Taiohanga'!$U$5:$U$129,P$3)</f>
        <v>0</v>
      </c>
      <c r="Q26" s="315">
        <f t="shared" si="34"/>
        <v>7</v>
      </c>
      <c r="R26" s="315">
        <f>COUNTIFS('3. Built Env | Taiohanga'!$C$5:$C$129,$B26,'3. Built Env | Taiohanga'!$V$5:$V$129,"")</f>
        <v>0</v>
      </c>
      <c r="S26" s="315">
        <f>COUNTIFS('3. Built Env | Taiohanga'!$C$5:$C$129,$B26,'3. Built Env | Taiohanga'!$V$5:$V$129,S$3)</f>
        <v>2</v>
      </c>
      <c r="T26" s="315">
        <f>COUNTIFS('3. Built Env | Taiohanga'!$C$5:$C$129,$B26,'3. Built Env | Taiohanga'!$V$5:$V$129,T$3)</f>
        <v>5</v>
      </c>
      <c r="U26" s="315">
        <f>COUNTIFS('3. Built Env | Taiohanga'!$C$5:$C$129,$B26,'3. Built Env | Taiohanga'!$V$5:$V$129,U$3)</f>
        <v>0</v>
      </c>
      <c r="V26" s="315">
        <f>COUNTIFS('3. Built Env | Taiohanga'!$C$5:$C$129,$B26,'3. Built Env | Taiohanga'!$V$5:$V$129,V$3)</f>
        <v>0</v>
      </c>
      <c r="W26" s="315">
        <f t="shared" si="21"/>
        <v>7</v>
      </c>
      <c r="X26" s="315">
        <f>COUNTIFS('3. Built Env | Taiohanga'!$C$5:$C$129,$B26,'3. Built Env | Taiohanga'!$W$5:$W$129,"")</f>
        <v>0</v>
      </c>
      <c r="Y26" s="315">
        <f>COUNTIFS('3. Built Env | Taiohanga'!$C$5:$C$129,$B26,'3. Built Env | Taiohanga'!$W$5:$W$129,Y$3)</f>
        <v>0</v>
      </c>
      <c r="Z26" s="315">
        <f>COUNTIFS('3. Built Env | Taiohanga'!$C$5:$C$129,$B26,'3. Built Env | Taiohanga'!$W$5:$W$129,Z$3)</f>
        <v>6</v>
      </c>
      <c r="AA26" s="315">
        <f>COUNTIFS('3. Built Env | Taiohanga'!$C$5:$C$129,$B26,'3. Built Env | Taiohanga'!$W$5:$W$129,AA$3)</f>
        <v>1</v>
      </c>
      <c r="AB26" s="315">
        <f>COUNTIFS('3. Built Env | Taiohanga'!$C$5:$C$129,$B26,'3. Built Env | Taiohanga'!$W$5:$W$129,AB$3)</f>
        <v>0</v>
      </c>
      <c r="AC26" s="315">
        <f t="shared" si="22"/>
        <v>7</v>
      </c>
      <c r="AD26" s="315">
        <f>COUNTIFS('3. Built Env | Taiohanga'!$C$5:$C$129,$B26,'3. Built Env | Taiohanga'!$X$5:$X$129,"")</f>
        <v>0</v>
      </c>
      <c r="AE26" s="315">
        <f>COUNTIFS('3. Built Env | Taiohanga'!$C$5:$C$129,$B26,'3. Built Env | Taiohanga'!$X$5:$X$129,AE$3)</f>
        <v>0</v>
      </c>
      <c r="AF26" s="315">
        <f>COUNTIFS('3. Built Env | Taiohanga'!$C$5:$C$129,$B26,'3. Built Env | Taiohanga'!$X$5:$X$129,AF$3)</f>
        <v>5</v>
      </c>
      <c r="AG26" s="315">
        <f>COUNTIFS('3. Built Env | Taiohanga'!$C$5:$C$129,$B26,'3. Built Env | Taiohanga'!$X$5:$X$129,AG$3)</f>
        <v>2</v>
      </c>
      <c r="AH26" s="315">
        <f>COUNTIFS('3. Built Env | Taiohanga'!$C$5:$C$129,$B26,'3. Built Env | Taiohanga'!$X$5:$X$129,AH$3)</f>
        <v>0</v>
      </c>
      <c r="AI26" s="315">
        <f t="shared" si="23"/>
        <v>7</v>
      </c>
      <c r="AJ26" s="315"/>
      <c r="AK26" s="316">
        <f t="shared" si="24"/>
        <v>8</v>
      </c>
      <c r="AL26" s="316">
        <f t="shared" si="25"/>
        <v>12</v>
      </c>
      <c r="AM26" s="316">
        <f t="shared" si="26"/>
        <v>12</v>
      </c>
      <c r="AN26" s="316">
        <f t="shared" si="27"/>
        <v>15</v>
      </c>
      <c r="AO26" s="316">
        <f t="shared" si="28"/>
        <v>16</v>
      </c>
      <c r="AP26" s="316"/>
      <c r="AQ26" s="316">
        <f t="shared" si="11"/>
        <v>28</v>
      </c>
      <c r="AR26" s="316"/>
      <c r="AS26" s="309">
        <f t="shared" si="35"/>
        <v>1.1428571428571428</v>
      </c>
      <c r="AT26" s="309">
        <f t="shared" si="29"/>
        <v>1.7142857142857142</v>
      </c>
      <c r="AU26" s="309">
        <f t="shared" si="30"/>
        <v>1.7142857142857142</v>
      </c>
      <c r="AV26" s="309">
        <f t="shared" si="31"/>
        <v>2.1428571428571428</v>
      </c>
      <c r="AW26" s="309">
        <f t="shared" si="32"/>
        <v>2.2857142857142856</v>
      </c>
    </row>
    <row r="27" spans="2:53" s="183" customFormat="1" x14ac:dyDescent="0.25">
      <c r="B27" s="188"/>
      <c r="C27" s="189"/>
      <c r="D27" s="188"/>
      <c r="E27" s="188"/>
      <c r="F27" s="317"/>
      <c r="G27" s="317"/>
      <c r="H27" s="317"/>
      <c r="I27" s="317"/>
      <c r="J27" s="317"/>
      <c r="K27" s="315"/>
      <c r="L27" s="317"/>
      <c r="M27" s="317"/>
      <c r="N27" s="317"/>
      <c r="O27" s="317"/>
      <c r="P27" s="317"/>
      <c r="Q27" s="315"/>
      <c r="R27" s="317"/>
      <c r="S27" s="317"/>
      <c r="T27" s="317"/>
      <c r="U27" s="317"/>
      <c r="V27" s="317"/>
      <c r="W27" s="315"/>
      <c r="X27" s="317"/>
      <c r="Y27" s="317"/>
      <c r="Z27" s="317"/>
      <c r="AA27" s="317"/>
      <c r="AB27" s="317"/>
      <c r="AC27" s="315"/>
      <c r="AD27" s="317"/>
      <c r="AE27" s="317"/>
      <c r="AF27" s="317"/>
      <c r="AG27" s="317"/>
      <c r="AH27" s="317"/>
      <c r="AI27" s="315"/>
      <c r="AJ27" s="317"/>
      <c r="AK27" s="317"/>
      <c r="AL27" s="317"/>
      <c r="AM27" s="317"/>
      <c r="AN27" s="317"/>
      <c r="AO27" s="317"/>
      <c r="AP27" s="317"/>
      <c r="AQ27" s="316">
        <f t="shared" si="11"/>
        <v>0</v>
      </c>
      <c r="AR27" s="317"/>
      <c r="AS27" s="310"/>
      <c r="AT27" s="310"/>
      <c r="AU27" s="310"/>
      <c r="AV27" s="310"/>
      <c r="AW27" s="310"/>
      <c r="AY27" s="318">
        <f>SUM(E15:E26)</f>
        <v>128</v>
      </c>
      <c r="BA27" s="318">
        <f>SUM(F15:F26)</f>
        <v>0</v>
      </c>
    </row>
    <row r="28" spans="2:53" ht="39" x14ac:dyDescent="0.25">
      <c r="B28" s="187" t="str">
        <f>'Domains | Te Taiao'!B33</f>
        <v>Human health</v>
      </c>
      <c r="C28" s="110" t="s">
        <v>48</v>
      </c>
      <c r="D28" s="187" t="str">
        <f t="shared" ref="D28:D33" si="37">"Compounding risk from all climate hazards assessed to "&amp;B28</f>
        <v>Compounding risk from all climate hazards assessed to Human health</v>
      </c>
      <c r="E28" s="314">
        <f>COUNTIF('2. Human | Oranga Tangata'!$C$5:$C$77,'Compounding Risks'!B28)-F28</f>
        <v>16</v>
      </c>
      <c r="F28" s="315">
        <f>COUNTIFS('2. Human | Oranga Tangata'!$C$5:$C$77,$B28,'2. Human | Oranga Tangata'!$T$5:$T$77,"")</f>
        <v>3</v>
      </c>
      <c r="G28" s="315">
        <f>COUNTIFS('2. Human | Oranga Tangata'!$C$5:$C$77,$B28,'2. Human | Oranga Tangata'!$T$5:$T$77,G$3)</f>
        <v>13</v>
      </c>
      <c r="H28" s="315">
        <f>COUNTIFS('2. Human | Oranga Tangata'!$C$5:$C$77,$B28,'2. Human | Oranga Tangata'!$T$5:$T$77,H$3)</f>
        <v>2</v>
      </c>
      <c r="I28" s="315">
        <f>COUNTIFS('2. Human | Oranga Tangata'!$C$5:$C$77,$B28,'2. Human | Oranga Tangata'!$T$5:$T$77,I$3)</f>
        <v>1</v>
      </c>
      <c r="J28" s="315">
        <f>COUNTIFS('2. Human | Oranga Tangata'!$C$5:$C$77,$B28,'2. Human | Oranga Tangata'!$T$5:$T$77,J$3)</f>
        <v>0</v>
      </c>
      <c r="K28" s="319">
        <f>SUM(G28:J28)</f>
        <v>16</v>
      </c>
      <c r="L28" s="315">
        <f>COUNTIFS('2. Human | Oranga Tangata'!$C$5:$C$77,$B28,'2. Human | Oranga Tangata'!$U$5:$U$77,"")</f>
        <v>3</v>
      </c>
      <c r="M28" s="315">
        <f>COUNTIFS('2. Human | Oranga Tangata'!$C$5:$C$77,$B28,'2. Human | Oranga Tangata'!$U$5:$U$77,M$3)</f>
        <v>10</v>
      </c>
      <c r="N28" s="315">
        <f>COUNTIFS('2. Human | Oranga Tangata'!$C$5:$C$77,$B28,'2. Human | Oranga Tangata'!$U$5:$U$77,N$3)</f>
        <v>4</v>
      </c>
      <c r="O28" s="315">
        <f>COUNTIFS('2. Human | Oranga Tangata'!$C$5:$C$77,$B28,'2. Human | Oranga Tangata'!$U$5:$U$77,O$3)</f>
        <v>2</v>
      </c>
      <c r="P28" s="315">
        <f>COUNTIFS('2. Human | Oranga Tangata'!$C$5:$C$77,$B28,'2. Human | Oranga Tangata'!$U$5:$U$77,P$3)</f>
        <v>0</v>
      </c>
      <c r="Q28" s="315">
        <f>SUM(M28:P28)</f>
        <v>16</v>
      </c>
      <c r="R28" s="315">
        <f>COUNTIFS('2. Human | Oranga Tangata'!$C$5:$C$77,$B28,'2. Human | Oranga Tangata'!$V$5:$V$77,"")</f>
        <v>3</v>
      </c>
      <c r="S28" s="315">
        <f>COUNTIFS('2. Human | Oranga Tangata'!$C$5:$C$77,$B28,'2. Human | Oranga Tangata'!$V$5:$V$77,S$3)</f>
        <v>10</v>
      </c>
      <c r="T28" s="315">
        <f>COUNTIFS('2. Human | Oranga Tangata'!$C$5:$C$77,$B28,'2. Human | Oranga Tangata'!$V$5:$V$77,T$3)</f>
        <v>3</v>
      </c>
      <c r="U28" s="315">
        <f>COUNTIFS('2. Human | Oranga Tangata'!$C$5:$C$77,$B28,'2. Human | Oranga Tangata'!$V$5:$V$77,U$3)</f>
        <v>3</v>
      </c>
      <c r="V28" s="315">
        <f>COUNTIFS('2. Human | Oranga Tangata'!$C$5:$C$77,$B28,'2. Human | Oranga Tangata'!$V$5:$V$77,V$3)</f>
        <v>0</v>
      </c>
      <c r="W28" s="315">
        <f>SUM(S28:V28)</f>
        <v>16</v>
      </c>
      <c r="X28" s="315">
        <f>COUNTIFS('2. Human | Oranga Tangata'!$C$5:$C$77,$B28,'2. Human | Oranga Tangata'!$W$5:$W$77,"")</f>
        <v>3</v>
      </c>
      <c r="Y28" s="315">
        <f>COUNTIFS('2. Human | Oranga Tangata'!$C$5:$C$77,$B28,'2. Human | Oranga Tangata'!$W$5:$W$77,Y$3)</f>
        <v>9</v>
      </c>
      <c r="Z28" s="315">
        <f>COUNTIFS('2. Human | Oranga Tangata'!$C$5:$C$77,$B28,'2. Human | Oranga Tangata'!$W$5:$W$77,Z$3)</f>
        <v>3</v>
      </c>
      <c r="AA28" s="315">
        <f>COUNTIFS('2. Human | Oranga Tangata'!$C$5:$C$77,$B28,'2. Human | Oranga Tangata'!$W$5:$W$77,AA$3)</f>
        <v>2</v>
      </c>
      <c r="AB28" s="315">
        <f>COUNTIFS('2. Human | Oranga Tangata'!$C$5:$C$77,$B28,'2. Human | Oranga Tangata'!$W$5:$W$77,AB$3)</f>
        <v>2</v>
      </c>
      <c r="AC28" s="315">
        <f>SUM(Y28:AB28)</f>
        <v>16</v>
      </c>
      <c r="AD28" s="315">
        <f>COUNTIFS('2. Human | Oranga Tangata'!$C$5:$C$77,$B28,'2. Human | Oranga Tangata'!$X$5:$X$77,"")</f>
        <v>3</v>
      </c>
      <c r="AE28" s="315">
        <f>COUNTIFS('2. Human | Oranga Tangata'!$C$5:$C$77,$B28,'2. Human | Oranga Tangata'!$X$5:$X$77,AE$3)</f>
        <v>7</v>
      </c>
      <c r="AF28" s="315">
        <f>COUNTIFS('2. Human | Oranga Tangata'!$C$5:$C$77,$B28,'2. Human | Oranga Tangata'!$X$5:$X$77,AF$3)</f>
        <v>4</v>
      </c>
      <c r="AG28" s="315">
        <f>COUNTIFS('2. Human | Oranga Tangata'!$C$5:$C$77,$B28,'2. Human | Oranga Tangata'!$X$5:$X$77,AG$3)</f>
        <v>1</v>
      </c>
      <c r="AH28" s="315">
        <f>COUNTIFS('2. Human | Oranga Tangata'!$C$5:$C$77,$B28,'2. Human | Oranga Tangata'!$X$5:$X$77,AH$3)</f>
        <v>4</v>
      </c>
      <c r="AI28" s="315">
        <f>SUM(AE28:AH28)</f>
        <v>16</v>
      </c>
      <c r="AJ28" s="315"/>
      <c r="AK28" s="316">
        <f>SUMPRODUCT(G28:J28,$G$1:$J$1)</f>
        <v>20</v>
      </c>
      <c r="AL28" s="316">
        <f t="shared" ref="AL28:AL33" si="38">SUMPRODUCT(M28:P28,$G$1:$J$1)</f>
        <v>24</v>
      </c>
      <c r="AM28" s="316">
        <f t="shared" ref="AM28:AM33" si="39">SUMPRODUCT(S28:V28,$G$1:$J$1)</f>
        <v>25</v>
      </c>
      <c r="AN28" s="316">
        <f t="shared" ref="AN28:AN33" si="40">SUMPRODUCT(Y28:AB28,$G$1:$J$1)</f>
        <v>29</v>
      </c>
      <c r="AO28" s="316">
        <f t="shared" ref="AO28:AO33" si="41">SUMPRODUCT(AE28:AH28,$G$1:$J$1)</f>
        <v>34</v>
      </c>
      <c r="AP28" s="316"/>
      <c r="AQ28" s="316">
        <f t="shared" si="11"/>
        <v>64</v>
      </c>
      <c r="AR28" s="316"/>
      <c r="AS28" s="309">
        <f t="shared" ref="AS28:AW33" si="42">AK28/$AQ28*$J$1</f>
        <v>1.25</v>
      </c>
      <c r="AT28" s="309">
        <f t="shared" si="42"/>
        <v>1.5</v>
      </c>
      <c r="AU28" s="309">
        <f t="shared" si="42"/>
        <v>1.5625</v>
      </c>
      <c r="AV28" s="309">
        <f t="shared" si="42"/>
        <v>1.8125</v>
      </c>
      <c r="AW28" s="309">
        <f t="shared" si="42"/>
        <v>2.125</v>
      </c>
    </row>
    <row r="29" spans="2:53" ht="51.75" x14ac:dyDescent="0.25">
      <c r="B29" s="187" t="str">
        <f>'Domains | Te Taiao'!B34</f>
        <v>Social cohesion and community wellbeing</v>
      </c>
      <c r="C29" s="110" t="s">
        <v>48</v>
      </c>
      <c r="D29" s="187" t="str">
        <f t="shared" si="37"/>
        <v>Compounding risk from all climate hazards assessed to Social cohesion and community wellbeing</v>
      </c>
      <c r="E29" s="314">
        <f>COUNTIF('2. Human | Oranga Tangata'!$C$5:$C$77,'Compounding Risks'!B29)-F29</f>
        <v>10</v>
      </c>
      <c r="F29" s="315">
        <f>COUNTIFS('2. Human | Oranga Tangata'!$C$5:$C$77,$B29,'2. Human | Oranga Tangata'!$T$5:$T$77,"")</f>
        <v>1</v>
      </c>
      <c r="G29" s="315">
        <f>COUNTIFS('2. Human | Oranga Tangata'!$C$5:$C$77,$B29,'2. Human | Oranga Tangata'!$T$5:$T$77,G$3)</f>
        <v>6</v>
      </c>
      <c r="H29" s="315">
        <f>COUNTIFS('2. Human | Oranga Tangata'!$C$5:$C$77,$B29,'2. Human | Oranga Tangata'!$T$5:$T$77,H$3)</f>
        <v>4</v>
      </c>
      <c r="I29" s="315">
        <f>COUNTIFS('2. Human | Oranga Tangata'!$C$5:$C$77,$B29,'2. Human | Oranga Tangata'!$T$5:$T$77,I$3)</f>
        <v>0</v>
      </c>
      <c r="J29" s="315">
        <f>COUNTIFS('2. Human | Oranga Tangata'!$C$5:$C$77,$B29,'2. Human | Oranga Tangata'!$T$5:$T$77,J$3)</f>
        <v>0</v>
      </c>
      <c r="K29" s="319">
        <f t="shared" ref="K29:K33" si="43">SUM(G29:J29)</f>
        <v>10</v>
      </c>
      <c r="L29" s="315">
        <f>COUNTIFS('2. Human | Oranga Tangata'!$C$5:$C$77,$B29,'2. Human | Oranga Tangata'!$U$5:$U$77,"")</f>
        <v>1</v>
      </c>
      <c r="M29" s="315">
        <f>COUNTIFS('2. Human | Oranga Tangata'!$C$5:$C$77,$B29,'2. Human | Oranga Tangata'!$U$5:$U$77,M$3)</f>
        <v>3</v>
      </c>
      <c r="N29" s="315">
        <f>COUNTIFS('2. Human | Oranga Tangata'!$C$5:$C$77,$B29,'2. Human | Oranga Tangata'!$U$5:$U$77,N$3)</f>
        <v>5</v>
      </c>
      <c r="O29" s="315">
        <f>COUNTIFS('2. Human | Oranga Tangata'!$C$5:$C$77,$B29,'2. Human | Oranga Tangata'!$U$5:$U$77,O$3)</f>
        <v>2</v>
      </c>
      <c r="P29" s="315">
        <f>COUNTIFS('2. Human | Oranga Tangata'!$C$5:$C$77,$B29,'2. Human | Oranga Tangata'!$U$5:$U$77,P$3)</f>
        <v>0</v>
      </c>
      <c r="Q29" s="315">
        <f t="shared" ref="Q29:Q32" si="44">SUM(M29:P29)</f>
        <v>10</v>
      </c>
      <c r="R29" s="315">
        <f>COUNTIFS('2. Human | Oranga Tangata'!$C$5:$C$77,$B29,'2. Human | Oranga Tangata'!$V$5:$V$77,"")</f>
        <v>1</v>
      </c>
      <c r="S29" s="315">
        <f>COUNTIFS('2. Human | Oranga Tangata'!$C$5:$C$77,$B29,'2. Human | Oranga Tangata'!$V$5:$V$77,S$3)</f>
        <v>3</v>
      </c>
      <c r="T29" s="315">
        <f>COUNTIFS('2. Human | Oranga Tangata'!$C$5:$C$77,$B29,'2. Human | Oranga Tangata'!$V$5:$V$77,T$3)</f>
        <v>4</v>
      </c>
      <c r="U29" s="315">
        <f>COUNTIFS('2. Human | Oranga Tangata'!$C$5:$C$77,$B29,'2. Human | Oranga Tangata'!$V$5:$V$77,U$3)</f>
        <v>2</v>
      </c>
      <c r="V29" s="315">
        <f>COUNTIFS('2. Human | Oranga Tangata'!$C$5:$C$77,$B29,'2. Human | Oranga Tangata'!$V$5:$V$77,V$3)</f>
        <v>1</v>
      </c>
      <c r="W29" s="315">
        <f t="shared" ref="W29:W33" si="45">SUM(S29:V29)</f>
        <v>10</v>
      </c>
      <c r="X29" s="315">
        <f>COUNTIFS('2. Human | Oranga Tangata'!$C$5:$C$77,$B29,'2. Human | Oranga Tangata'!$W$5:$W$77,"")</f>
        <v>1</v>
      </c>
      <c r="Y29" s="315">
        <f>COUNTIFS('2. Human | Oranga Tangata'!$C$5:$C$77,$B29,'2. Human | Oranga Tangata'!$W$5:$W$77,Y$3)</f>
        <v>3</v>
      </c>
      <c r="Z29" s="315">
        <f>COUNTIFS('2. Human | Oranga Tangata'!$C$5:$C$77,$B29,'2. Human | Oranga Tangata'!$W$5:$W$77,Z$3)</f>
        <v>2</v>
      </c>
      <c r="AA29" s="315">
        <f>COUNTIFS('2. Human | Oranga Tangata'!$C$5:$C$77,$B29,'2. Human | Oranga Tangata'!$W$5:$W$77,AA$3)</f>
        <v>3</v>
      </c>
      <c r="AB29" s="315">
        <f>COUNTIFS('2. Human | Oranga Tangata'!$C$5:$C$77,$B29,'2. Human | Oranga Tangata'!$W$5:$W$77,AB$3)</f>
        <v>2</v>
      </c>
      <c r="AC29" s="315">
        <f t="shared" ref="AC29:AC33" si="46">SUM(Y29:AB29)</f>
        <v>10</v>
      </c>
      <c r="AD29" s="315">
        <f>COUNTIFS('2. Human | Oranga Tangata'!$C$5:$C$77,$B29,'2. Human | Oranga Tangata'!$X$5:$X$77,"")</f>
        <v>1</v>
      </c>
      <c r="AE29" s="315">
        <f>COUNTIFS('2. Human | Oranga Tangata'!$C$5:$C$77,$B29,'2. Human | Oranga Tangata'!$X$5:$X$77,AE$3)</f>
        <v>3</v>
      </c>
      <c r="AF29" s="315">
        <f>COUNTIFS('2. Human | Oranga Tangata'!$C$5:$C$77,$B29,'2. Human | Oranga Tangata'!$X$5:$X$77,AF$3)</f>
        <v>2</v>
      </c>
      <c r="AG29" s="315">
        <f>COUNTIFS('2. Human | Oranga Tangata'!$C$5:$C$77,$B29,'2. Human | Oranga Tangata'!$X$5:$X$77,AG$3)</f>
        <v>2</v>
      </c>
      <c r="AH29" s="315">
        <f>COUNTIFS('2. Human | Oranga Tangata'!$C$5:$C$77,$B29,'2. Human | Oranga Tangata'!$X$5:$X$77,AH$3)</f>
        <v>3</v>
      </c>
      <c r="AI29" s="315">
        <f t="shared" ref="AI29:AI33" si="47">SUM(AE29:AH29)</f>
        <v>10</v>
      </c>
      <c r="AJ29" s="315"/>
      <c r="AK29" s="316">
        <f t="shared" ref="AK29:AK33" si="48">SUMPRODUCT(G29:J29,$G$1:$J$1)</f>
        <v>14</v>
      </c>
      <c r="AL29" s="316">
        <f t="shared" si="38"/>
        <v>19</v>
      </c>
      <c r="AM29" s="316">
        <f t="shared" si="39"/>
        <v>21</v>
      </c>
      <c r="AN29" s="316">
        <f t="shared" si="40"/>
        <v>24</v>
      </c>
      <c r="AO29" s="316">
        <f t="shared" si="41"/>
        <v>25</v>
      </c>
      <c r="AP29" s="316"/>
      <c r="AQ29" s="316">
        <f t="shared" si="11"/>
        <v>40</v>
      </c>
      <c r="AR29" s="316"/>
      <c r="AS29" s="309">
        <f t="shared" si="42"/>
        <v>1.4</v>
      </c>
      <c r="AT29" s="309">
        <f t="shared" si="42"/>
        <v>1.9</v>
      </c>
      <c r="AU29" s="309">
        <f t="shared" si="42"/>
        <v>2.1</v>
      </c>
      <c r="AV29" s="309">
        <f t="shared" si="42"/>
        <v>2.4</v>
      </c>
      <c r="AW29" s="309">
        <f t="shared" si="42"/>
        <v>2.5</v>
      </c>
    </row>
    <row r="30" spans="2:53" ht="39" x14ac:dyDescent="0.25">
      <c r="B30" s="187" t="str">
        <f>'Domains | Te Taiao'!B35</f>
        <v>Existing inequities</v>
      </c>
      <c r="C30" s="110" t="s">
        <v>48</v>
      </c>
      <c r="D30" s="187" t="str">
        <f t="shared" si="37"/>
        <v>Compounding risk from all climate hazards assessed to Existing inequities</v>
      </c>
      <c r="E30" s="314">
        <f>COUNTIF('2. Human | Oranga Tangata'!$C$5:$C$77,'Compounding Risks'!B30)-F30</f>
        <v>14</v>
      </c>
      <c r="F30" s="315">
        <f>COUNTIFS('2. Human | Oranga Tangata'!$C$5:$C$77,$B30,'2. Human | Oranga Tangata'!$T$5:$T$77,"")</f>
        <v>0</v>
      </c>
      <c r="G30" s="315">
        <f>COUNTIFS('2. Human | Oranga Tangata'!$C$5:$C$77,$B30,'2. Human | Oranga Tangata'!$T$5:$T$77,G$3)</f>
        <v>9</v>
      </c>
      <c r="H30" s="315">
        <f>COUNTIFS('2. Human | Oranga Tangata'!$C$5:$C$77,$B30,'2. Human | Oranga Tangata'!$T$5:$T$77,H$3)</f>
        <v>5</v>
      </c>
      <c r="I30" s="315">
        <f>COUNTIFS('2. Human | Oranga Tangata'!$C$5:$C$77,$B30,'2. Human | Oranga Tangata'!$T$5:$T$77,I$3)</f>
        <v>0</v>
      </c>
      <c r="J30" s="315">
        <f>COUNTIFS('2. Human | Oranga Tangata'!$C$5:$C$77,$B30,'2. Human | Oranga Tangata'!$T$5:$T$77,J$3)</f>
        <v>0</v>
      </c>
      <c r="K30" s="319">
        <f t="shared" si="43"/>
        <v>14</v>
      </c>
      <c r="L30" s="315">
        <f>COUNTIFS('2. Human | Oranga Tangata'!$C$5:$C$77,$B30,'2. Human | Oranga Tangata'!$U$5:$U$77,"")</f>
        <v>0</v>
      </c>
      <c r="M30" s="315">
        <f>COUNTIFS('2. Human | Oranga Tangata'!$C$5:$C$77,$B30,'2. Human | Oranga Tangata'!$U$5:$U$77,M$3)</f>
        <v>8</v>
      </c>
      <c r="N30" s="315">
        <f>COUNTIFS('2. Human | Oranga Tangata'!$C$5:$C$77,$B30,'2. Human | Oranga Tangata'!$U$5:$U$77,N$3)</f>
        <v>2</v>
      </c>
      <c r="O30" s="315">
        <f>COUNTIFS('2. Human | Oranga Tangata'!$C$5:$C$77,$B30,'2. Human | Oranga Tangata'!$U$5:$U$77,O$3)</f>
        <v>3</v>
      </c>
      <c r="P30" s="315">
        <f>COUNTIFS('2. Human | Oranga Tangata'!$C$5:$C$77,$B30,'2. Human | Oranga Tangata'!$U$5:$U$77,P$3)</f>
        <v>1</v>
      </c>
      <c r="Q30" s="315">
        <f t="shared" si="44"/>
        <v>14</v>
      </c>
      <c r="R30" s="315">
        <f>COUNTIFS('2. Human | Oranga Tangata'!$C$5:$C$77,$B30,'2. Human | Oranga Tangata'!$V$5:$V$77,"")</f>
        <v>0</v>
      </c>
      <c r="S30" s="315">
        <f>COUNTIFS('2. Human | Oranga Tangata'!$C$5:$C$77,$B30,'2. Human | Oranga Tangata'!$V$5:$V$77,S$3)</f>
        <v>7</v>
      </c>
      <c r="T30" s="315">
        <f>COUNTIFS('2. Human | Oranga Tangata'!$C$5:$C$77,$B30,'2. Human | Oranga Tangata'!$V$5:$V$77,T$3)</f>
        <v>2</v>
      </c>
      <c r="U30" s="315">
        <f>COUNTIFS('2. Human | Oranga Tangata'!$C$5:$C$77,$B30,'2. Human | Oranga Tangata'!$V$5:$V$77,U$3)</f>
        <v>3</v>
      </c>
      <c r="V30" s="315">
        <f>COUNTIFS('2. Human | Oranga Tangata'!$C$5:$C$77,$B30,'2. Human | Oranga Tangata'!$V$5:$V$77,V$3)</f>
        <v>2</v>
      </c>
      <c r="W30" s="315">
        <f t="shared" si="45"/>
        <v>14</v>
      </c>
      <c r="X30" s="315">
        <f>COUNTIFS('2. Human | Oranga Tangata'!$C$5:$C$77,$B30,'2. Human | Oranga Tangata'!$W$5:$W$77,"")</f>
        <v>0</v>
      </c>
      <c r="Y30" s="315">
        <f>COUNTIFS('2. Human | Oranga Tangata'!$C$5:$C$77,$B30,'2. Human | Oranga Tangata'!$W$5:$W$77,Y$3)</f>
        <v>4</v>
      </c>
      <c r="Z30" s="315">
        <f>COUNTIFS('2. Human | Oranga Tangata'!$C$5:$C$77,$B30,'2. Human | Oranga Tangata'!$W$5:$W$77,Z$3)</f>
        <v>4</v>
      </c>
      <c r="AA30" s="315">
        <f>COUNTIFS('2. Human | Oranga Tangata'!$C$5:$C$77,$B30,'2. Human | Oranga Tangata'!$W$5:$W$77,AA$3)</f>
        <v>3</v>
      </c>
      <c r="AB30" s="315">
        <f>COUNTIFS('2. Human | Oranga Tangata'!$C$5:$C$77,$B30,'2. Human | Oranga Tangata'!$W$5:$W$77,AB$3)</f>
        <v>3</v>
      </c>
      <c r="AC30" s="315">
        <f t="shared" si="46"/>
        <v>14</v>
      </c>
      <c r="AD30" s="315">
        <f>COUNTIFS('2. Human | Oranga Tangata'!$C$5:$C$77,$B30,'2. Human | Oranga Tangata'!$X$5:$X$77,"")</f>
        <v>0</v>
      </c>
      <c r="AE30" s="315">
        <f>COUNTIFS('2. Human | Oranga Tangata'!$C$5:$C$77,$B30,'2. Human | Oranga Tangata'!$X$5:$X$77,AE$3)</f>
        <v>2</v>
      </c>
      <c r="AF30" s="315">
        <f>COUNTIFS('2. Human | Oranga Tangata'!$C$5:$C$77,$B30,'2. Human | Oranga Tangata'!$X$5:$X$77,AF$3)</f>
        <v>5</v>
      </c>
      <c r="AG30" s="315">
        <f>COUNTIFS('2. Human | Oranga Tangata'!$C$5:$C$77,$B30,'2. Human | Oranga Tangata'!$X$5:$X$77,AG$3)</f>
        <v>1</v>
      </c>
      <c r="AH30" s="315">
        <f>COUNTIFS('2. Human | Oranga Tangata'!$C$5:$C$77,$B30,'2. Human | Oranga Tangata'!$X$5:$X$77,AH$3)</f>
        <v>6</v>
      </c>
      <c r="AI30" s="315">
        <f t="shared" si="47"/>
        <v>14</v>
      </c>
      <c r="AJ30" s="315"/>
      <c r="AK30" s="316">
        <f t="shared" si="48"/>
        <v>19</v>
      </c>
      <c r="AL30" s="316">
        <f t="shared" si="38"/>
        <v>25</v>
      </c>
      <c r="AM30" s="316">
        <f t="shared" si="39"/>
        <v>28</v>
      </c>
      <c r="AN30" s="316">
        <f t="shared" si="40"/>
        <v>33</v>
      </c>
      <c r="AO30" s="316">
        <f t="shared" si="41"/>
        <v>39</v>
      </c>
      <c r="AP30" s="316"/>
      <c r="AQ30" s="316">
        <f t="shared" si="11"/>
        <v>56</v>
      </c>
      <c r="AR30" s="316"/>
      <c r="AS30" s="309">
        <f t="shared" si="42"/>
        <v>1.3571428571428572</v>
      </c>
      <c r="AT30" s="309">
        <f t="shared" si="42"/>
        <v>1.7857142857142858</v>
      </c>
      <c r="AU30" s="309">
        <f t="shared" si="42"/>
        <v>2</v>
      </c>
      <c r="AV30" s="309">
        <f t="shared" si="42"/>
        <v>2.3571428571428572</v>
      </c>
      <c r="AW30" s="309">
        <f t="shared" si="42"/>
        <v>2.7857142857142856</v>
      </c>
    </row>
    <row r="31" spans="2:53" ht="51.75" x14ac:dyDescent="0.25">
      <c r="B31" s="187" t="str">
        <f>'Domains | Te Taiao'!B36</f>
        <v>Social infrastructure and amenities</v>
      </c>
      <c r="C31" s="110" t="s">
        <v>48</v>
      </c>
      <c r="D31" s="187" t="str">
        <f t="shared" si="37"/>
        <v>Compounding risk from all climate hazards assessed to Social infrastructure and amenities</v>
      </c>
      <c r="E31" s="314">
        <f>COUNTIF('2. Human | Oranga Tangata'!$C$5:$C$77,'Compounding Risks'!B31)-F31</f>
        <v>10</v>
      </c>
      <c r="F31" s="315">
        <f>COUNTIFS('2. Human | Oranga Tangata'!$C$5:$C$77,$B31,'2. Human | Oranga Tangata'!$T$5:$T$77,"")</f>
        <v>0</v>
      </c>
      <c r="G31" s="315">
        <f>COUNTIFS('2. Human | Oranga Tangata'!$C$5:$C$77,$B31,'2. Human | Oranga Tangata'!$T$5:$T$77,G$3)</f>
        <v>7</v>
      </c>
      <c r="H31" s="315">
        <f>COUNTIFS('2. Human | Oranga Tangata'!$C$5:$C$77,$B31,'2. Human | Oranga Tangata'!$T$5:$T$77,H$3)</f>
        <v>3</v>
      </c>
      <c r="I31" s="315">
        <f>COUNTIFS('2. Human | Oranga Tangata'!$C$5:$C$77,$B31,'2. Human | Oranga Tangata'!$T$5:$T$77,I$3)</f>
        <v>0</v>
      </c>
      <c r="J31" s="315">
        <f>COUNTIFS('2. Human | Oranga Tangata'!$C$5:$C$77,$B31,'2. Human | Oranga Tangata'!$T$5:$T$77,J$3)</f>
        <v>0</v>
      </c>
      <c r="K31" s="319">
        <f t="shared" si="43"/>
        <v>10</v>
      </c>
      <c r="L31" s="315">
        <f>COUNTIFS('2. Human | Oranga Tangata'!$C$5:$C$77,$B31,'2. Human | Oranga Tangata'!$U$5:$U$77,"")</f>
        <v>0</v>
      </c>
      <c r="M31" s="315">
        <f>COUNTIFS('2. Human | Oranga Tangata'!$C$5:$C$77,$B31,'2. Human | Oranga Tangata'!$U$5:$U$77,M$3)</f>
        <v>7</v>
      </c>
      <c r="N31" s="315">
        <f>COUNTIFS('2. Human | Oranga Tangata'!$C$5:$C$77,$B31,'2. Human | Oranga Tangata'!$U$5:$U$77,N$3)</f>
        <v>0</v>
      </c>
      <c r="O31" s="315">
        <f>COUNTIFS('2. Human | Oranga Tangata'!$C$5:$C$77,$B31,'2. Human | Oranga Tangata'!$U$5:$U$77,O$3)</f>
        <v>3</v>
      </c>
      <c r="P31" s="315">
        <f>COUNTIFS('2. Human | Oranga Tangata'!$C$5:$C$77,$B31,'2. Human | Oranga Tangata'!$U$5:$U$77,P$3)</f>
        <v>0</v>
      </c>
      <c r="Q31" s="315">
        <f t="shared" si="44"/>
        <v>10</v>
      </c>
      <c r="R31" s="315">
        <f>COUNTIFS('2. Human | Oranga Tangata'!$C$5:$C$77,$B31,'2. Human | Oranga Tangata'!$V$5:$V$77,"")</f>
        <v>0</v>
      </c>
      <c r="S31" s="315">
        <f>COUNTIFS('2. Human | Oranga Tangata'!$C$5:$C$77,$B31,'2. Human | Oranga Tangata'!$V$5:$V$77,S$3)</f>
        <v>7</v>
      </c>
      <c r="T31" s="315">
        <f>COUNTIFS('2. Human | Oranga Tangata'!$C$5:$C$77,$B31,'2. Human | Oranga Tangata'!$V$5:$V$77,T$3)</f>
        <v>0</v>
      </c>
      <c r="U31" s="315">
        <f>COUNTIFS('2. Human | Oranga Tangata'!$C$5:$C$77,$B31,'2. Human | Oranga Tangata'!$V$5:$V$77,U$3)</f>
        <v>3</v>
      </c>
      <c r="V31" s="315">
        <f>COUNTIFS('2. Human | Oranga Tangata'!$C$5:$C$77,$B31,'2. Human | Oranga Tangata'!$V$5:$V$77,V$3)</f>
        <v>0</v>
      </c>
      <c r="W31" s="315">
        <f t="shared" si="45"/>
        <v>10</v>
      </c>
      <c r="X31" s="315">
        <f>COUNTIFS('2. Human | Oranga Tangata'!$C$5:$C$77,$B31,'2. Human | Oranga Tangata'!$W$5:$W$77,"")</f>
        <v>0</v>
      </c>
      <c r="Y31" s="315">
        <f>COUNTIFS('2. Human | Oranga Tangata'!$C$5:$C$77,$B31,'2. Human | Oranga Tangata'!$W$5:$W$77,Y$3)</f>
        <v>5</v>
      </c>
      <c r="Z31" s="315">
        <f>COUNTIFS('2. Human | Oranga Tangata'!$C$5:$C$77,$B31,'2. Human | Oranga Tangata'!$W$5:$W$77,Z$3)</f>
        <v>2</v>
      </c>
      <c r="AA31" s="315">
        <f>COUNTIFS('2. Human | Oranga Tangata'!$C$5:$C$77,$B31,'2. Human | Oranga Tangata'!$W$5:$W$77,AA$3)</f>
        <v>0</v>
      </c>
      <c r="AB31" s="315">
        <f>COUNTIFS('2. Human | Oranga Tangata'!$C$5:$C$77,$B31,'2. Human | Oranga Tangata'!$W$5:$W$77,AB$3)</f>
        <v>3</v>
      </c>
      <c r="AC31" s="315">
        <f t="shared" si="46"/>
        <v>10</v>
      </c>
      <c r="AD31" s="315">
        <f>COUNTIFS('2. Human | Oranga Tangata'!$C$5:$C$77,$B31,'2. Human | Oranga Tangata'!$X$5:$X$77,"")</f>
        <v>0</v>
      </c>
      <c r="AE31" s="315">
        <f>COUNTIFS('2. Human | Oranga Tangata'!$C$5:$C$77,$B31,'2. Human | Oranga Tangata'!$X$5:$X$77,AE$3)</f>
        <v>5</v>
      </c>
      <c r="AF31" s="315">
        <f>COUNTIFS('2. Human | Oranga Tangata'!$C$5:$C$77,$B31,'2. Human | Oranga Tangata'!$X$5:$X$77,AF$3)</f>
        <v>2</v>
      </c>
      <c r="AG31" s="315">
        <f>COUNTIFS('2. Human | Oranga Tangata'!$C$5:$C$77,$B31,'2. Human | Oranga Tangata'!$X$5:$X$77,AG$3)</f>
        <v>0</v>
      </c>
      <c r="AH31" s="315">
        <f>COUNTIFS('2. Human | Oranga Tangata'!$C$5:$C$77,$B31,'2. Human | Oranga Tangata'!$X$5:$X$77,AH$3)</f>
        <v>3</v>
      </c>
      <c r="AI31" s="315">
        <f t="shared" si="47"/>
        <v>10</v>
      </c>
      <c r="AJ31" s="315"/>
      <c r="AK31" s="316">
        <f t="shared" si="48"/>
        <v>13</v>
      </c>
      <c r="AL31" s="316">
        <f t="shared" si="38"/>
        <v>16</v>
      </c>
      <c r="AM31" s="316">
        <f t="shared" si="39"/>
        <v>16</v>
      </c>
      <c r="AN31" s="316">
        <f t="shared" si="40"/>
        <v>21</v>
      </c>
      <c r="AO31" s="316">
        <f t="shared" si="41"/>
        <v>21</v>
      </c>
      <c r="AP31" s="316"/>
      <c r="AQ31" s="316">
        <f t="shared" si="11"/>
        <v>40</v>
      </c>
      <c r="AR31" s="316"/>
      <c r="AS31" s="309">
        <f t="shared" si="42"/>
        <v>1.3</v>
      </c>
      <c r="AT31" s="309">
        <f t="shared" si="42"/>
        <v>1.6</v>
      </c>
      <c r="AU31" s="309">
        <f t="shared" si="42"/>
        <v>1.6</v>
      </c>
      <c r="AV31" s="309">
        <f t="shared" si="42"/>
        <v>2.1</v>
      </c>
      <c r="AW31" s="309">
        <f t="shared" si="42"/>
        <v>2.1</v>
      </c>
    </row>
    <row r="32" spans="2:53" ht="39" x14ac:dyDescent="0.25">
      <c r="B32" s="187" t="str">
        <f>'Domains | Te Taiao'!B37</f>
        <v>Cultural heritage</v>
      </c>
      <c r="C32" s="110" t="s">
        <v>48</v>
      </c>
      <c r="D32" s="187" t="str">
        <f t="shared" si="37"/>
        <v>Compounding risk from all climate hazards assessed to Cultural heritage</v>
      </c>
      <c r="E32" s="314">
        <f>COUNTIF('2. Human | Oranga Tangata'!$C$5:$C$77,'Compounding Risks'!B32)-F32</f>
        <v>9</v>
      </c>
      <c r="F32" s="315">
        <f>COUNTIFS('2. Human | Oranga Tangata'!$C$5:$C$77,$B32,'2. Human | Oranga Tangata'!$T$5:$T$77,"")</f>
        <v>0</v>
      </c>
      <c r="G32" s="315">
        <f>COUNTIFS('2. Human | Oranga Tangata'!$C$5:$C$77,$B32,'2. Human | Oranga Tangata'!$T$5:$T$77,G$3)</f>
        <v>4</v>
      </c>
      <c r="H32" s="315">
        <f>COUNTIFS('2. Human | Oranga Tangata'!$C$5:$C$77,$B32,'2. Human | Oranga Tangata'!$T$5:$T$77,H$3)</f>
        <v>5</v>
      </c>
      <c r="I32" s="315">
        <f>COUNTIFS('2. Human | Oranga Tangata'!$C$5:$C$77,$B32,'2. Human | Oranga Tangata'!$T$5:$T$77,I$3)</f>
        <v>0</v>
      </c>
      <c r="J32" s="315">
        <f>COUNTIFS('2. Human | Oranga Tangata'!$C$5:$C$77,$B32,'2. Human | Oranga Tangata'!$T$5:$T$77,J$3)</f>
        <v>0</v>
      </c>
      <c r="K32" s="319">
        <f t="shared" si="43"/>
        <v>9</v>
      </c>
      <c r="L32" s="315">
        <f>COUNTIFS('2. Human | Oranga Tangata'!$C$5:$C$77,$B32,'2. Human | Oranga Tangata'!$U$5:$U$77,"")</f>
        <v>0</v>
      </c>
      <c r="M32" s="315">
        <f>COUNTIFS('2. Human | Oranga Tangata'!$C$5:$C$77,$B32,'2. Human | Oranga Tangata'!$U$5:$U$77,M$3)</f>
        <v>3</v>
      </c>
      <c r="N32" s="315">
        <f>COUNTIFS('2. Human | Oranga Tangata'!$C$5:$C$77,$B32,'2. Human | Oranga Tangata'!$U$5:$U$77,N$3)</f>
        <v>3</v>
      </c>
      <c r="O32" s="315">
        <f>COUNTIFS('2. Human | Oranga Tangata'!$C$5:$C$77,$B32,'2. Human | Oranga Tangata'!$U$5:$U$77,O$3)</f>
        <v>3</v>
      </c>
      <c r="P32" s="315">
        <f>COUNTIFS('2. Human | Oranga Tangata'!$C$5:$C$77,$B32,'2. Human | Oranga Tangata'!$U$5:$U$77,P$3)</f>
        <v>0</v>
      </c>
      <c r="Q32" s="315">
        <f t="shared" si="44"/>
        <v>9</v>
      </c>
      <c r="R32" s="315">
        <f>COUNTIFS('2. Human | Oranga Tangata'!$C$5:$C$77,$B32,'2. Human | Oranga Tangata'!$V$5:$V$77,"")</f>
        <v>0</v>
      </c>
      <c r="S32" s="315">
        <f>COUNTIFS('2. Human | Oranga Tangata'!$C$5:$C$77,$B32,'2. Human | Oranga Tangata'!$V$5:$V$77,S$3)</f>
        <v>3</v>
      </c>
      <c r="T32" s="315">
        <f>COUNTIFS('2. Human | Oranga Tangata'!$C$5:$C$77,$B32,'2. Human | Oranga Tangata'!$V$5:$V$77,T$3)</f>
        <v>3</v>
      </c>
      <c r="U32" s="315">
        <f>COUNTIFS('2. Human | Oranga Tangata'!$C$5:$C$77,$B32,'2. Human | Oranga Tangata'!$V$5:$V$77,U$3)</f>
        <v>3</v>
      </c>
      <c r="V32" s="315">
        <f>COUNTIFS('2. Human | Oranga Tangata'!$C$5:$C$77,$B32,'2. Human | Oranga Tangata'!$V$5:$V$77,V$3)</f>
        <v>0</v>
      </c>
      <c r="W32" s="315">
        <f t="shared" si="45"/>
        <v>9</v>
      </c>
      <c r="X32" s="315">
        <f>COUNTIFS('2. Human | Oranga Tangata'!$C$5:$C$77,$B32,'2. Human | Oranga Tangata'!$W$5:$W$77,"")</f>
        <v>0</v>
      </c>
      <c r="Y32" s="315">
        <f>COUNTIFS('2. Human | Oranga Tangata'!$C$5:$C$77,$B32,'2. Human | Oranga Tangata'!$W$5:$W$77,Y$3)</f>
        <v>3</v>
      </c>
      <c r="Z32" s="315">
        <f>COUNTIFS('2. Human | Oranga Tangata'!$C$5:$C$77,$B32,'2. Human | Oranga Tangata'!$W$5:$W$77,Z$3)</f>
        <v>0</v>
      </c>
      <c r="AA32" s="315">
        <f>COUNTIFS('2. Human | Oranga Tangata'!$C$5:$C$77,$B32,'2. Human | Oranga Tangata'!$W$5:$W$77,AA$3)</f>
        <v>3</v>
      </c>
      <c r="AB32" s="315">
        <f>COUNTIFS('2. Human | Oranga Tangata'!$C$5:$C$77,$B32,'2. Human | Oranga Tangata'!$W$5:$W$77,AB$3)</f>
        <v>3</v>
      </c>
      <c r="AC32" s="315">
        <f t="shared" si="46"/>
        <v>9</v>
      </c>
      <c r="AD32" s="315">
        <f>COUNTIFS('2. Human | Oranga Tangata'!$C$5:$C$77,$B32,'2. Human | Oranga Tangata'!$X$5:$X$77,"")</f>
        <v>0</v>
      </c>
      <c r="AE32" s="315">
        <f>COUNTIFS('2. Human | Oranga Tangata'!$C$5:$C$77,$B32,'2. Human | Oranga Tangata'!$X$5:$X$77,AE$3)</f>
        <v>2</v>
      </c>
      <c r="AF32" s="315">
        <f>COUNTIFS('2. Human | Oranga Tangata'!$C$5:$C$77,$B32,'2. Human | Oranga Tangata'!$X$5:$X$77,AF$3)</f>
        <v>1</v>
      </c>
      <c r="AG32" s="315">
        <f>COUNTIFS('2. Human | Oranga Tangata'!$C$5:$C$77,$B32,'2. Human | Oranga Tangata'!$X$5:$X$77,AG$3)</f>
        <v>1</v>
      </c>
      <c r="AH32" s="315">
        <f>COUNTIFS('2. Human | Oranga Tangata'!$C$5:$C$77,$B32,'2. Human | Oranga Tangata'!$X$5:$X$77,AH$3)</f>
        <v>5</v>
      </c>
      <c r="AI32" s="315">
        <f t="shared" si="47"/>
        <v>9</v>
      </c>
      <c r="AJ32" s="315"/>
      <c r="AK32" s="316">
        <f t="shared" si="48"/>
        <v>14</v>
      </c>
      <c r="AL32" s="316">
        <f t="shared" si="38"/>
        <v>18</v>
      </c>
      <c r="AM32" s="316">
        <f t="shared" si="39"/>
        <v>18</v>
      </c>
      <c r="AN32" s="316">
        <f t="shared" si="40"/>
        <v>24</v>
      </c>
      <c r="AO32" s="316">
        <f t="shared" si="41"/>
        <v>27</v>
      </c>
      <c r="AP32" s="316"/>
      <c r="AQ32" s="316">
        <f t="shared" si="11"/>
        <v>36</v>
      </c>
      <c r="AR32" s="316"/>
      <c r="AS32" s="309">
        <f t="shared" si="42"/>
        <v>1.5555555555555556</v>
      </c>
      <c r="AT32" s="309">
        <f t="shared" si="42"/>
        <v>2</v>
      </c>
      <c r="AU32" s="309">
        <f t="shared" si="42"/>
        <v>2</v>
      </c>
      <c r="AV32" s="309">
        <f t="shared" si="42"/>
        <v>2.6666666666666665</v>
      </c>
      <c r="AW32" s="309">
        <f t="shared" si="42"/>
        <v>3</v>
      </c>
    </row>
    <row r="33" spans="2:53" ht="39" x14ac:dyDescent="0.25">
      <c r="B33" s="187" t="str">
        <f>'Domains | Te Taiao'!B38</f>
        <v>Sports and recreation</v>
      </c>
      <c r="C33" s="110" t="s">
        <v>48</v>
      </c>
      <c r="D33" s="187" t="str">
        <f t="shared" si="37"/>
        <v>Compounding risk from all climate hazards assessed to Sports and recreation</v>
      </c>
      <c r="E33" s="314">
        <f>COUNTIF('2. Human | Oranga Tangata'!$C$5:$C$77,'Compounding Risks'!B33)-F33</f>
        <v>10</v>
      </c>
      <c r="F33" s="315">
        <f>COUNTIFS('2. Human | Oranga Tangata'!$C$5:$C$77,$B33,'2. Human | Oranga Tangata'!$T$5:$T$77,"")</f>
        <v>0</v>
      </c>
      <c r="G33" s="315">
        <f>COUNTIFS('2. Human | Oranga Tangata'!$C$5:$C$77,$B33,'2. Human | Oranga Tangata'!$T$5:$T$77,G$3)</f>
        <v>7</v>
      </c>
      <c r="H33" s="315">
        <f>COUNTIFS('2. Human | Oranga Tangata'!$C$5:$C$77,$B33,'2. Human | Oranga Tangata'!$T$5:$T$77,H$3)</f>
        <v>3</v>
      </c>
      <c r="I33" s="315">
        <f>COUNTIFS('2. Human | Oranga Tangata'!$C$5:$C$77,$B33,'2. Human | Oranga Tangata'!$T$5:$T$77,I$3)</f>
        <v>0</v>
      </c>
      <c r="J33" s="315">
        <f>COUNTIFS('2. Human | Oranga Tangata'!$C$5:$C$77,$B33,'2. Human | Oranga Tangata'!$T$5:$T$77,J$3)</f>
        <v>0</v>
      </c>
      <c r="K33" s="319">
        <f t="shared" si="43"/>
        <v>10</v>
      </c>
      <c r="L33" s="315">
        <f>COUNTIFS('2. Human | Oranga Tangata'!$C$5:$C$77,$B33,'2. Human | Oranga Tangata'!$U$5:$U$77,"")</f>
        <v>0</v>
      </c>
      <c r="M33" s="315">
        <f>COUNTIFS('2. Human | Oranga Tangata'!$C$5:$C$77,$B33,'2. Human | Oranga Tangata'!$U$5:$U$77,M$3)</f>
        <v>6</v>
      </c>
      <c r="N33" s="315">
        <f>COUNTIFS('2. Human | Oranga Tangata'!$C$5:$C$77,$B33,'2. Human | Oranga Tangata'!$U$5:$U$77,N$3)</f>
        <v>4</v>
      </c>
      <c r="O33" s="315">
        <f>COUNTIFS('2. Human | Oranga Tangata'!$C$5:$C$77,$B33,'2. Human | Oranga Tangata'!$U$5:$U$77,O$3)</f>
        <v>0</v>
      </c>
      <c r="P33" s="315">
        <f>COUNTIFS('2. Human | Oranga Tangata'!$C$5:$C$77,$B33,'2. Human | Oranga Tangata'!$U$5:$U$77,P$3)</f>
        <v>0</v>
      </c>
      <c r="Q33" s="315">
        <f t="shared" ref="Q33" si="49">SUM(L33:P33)</f>
        <v>10</v>
      </c>
      <c r="R33" s="315">
        <f>COUNTIFS('2. Human | Oranga Tangata'!$C$5:$C$77,$B33,'2. Human | Oranga Tangata'!$V$5:$V$77,"")</f>
        <v>0</v>
      </c>
      <c r="S33" s="315">
        <f>COUNTIFS('2. Human | Oranga Tangata'!$C$5:$C$77,$B33,'2. Human | Oranga Tangata'!$V$5:$V$77,S$3)</f>
        <v>5</v>
      </c>
      <c r="T33" s="315">
        <f>COUNTIFS('2. Human | Oranga Tangata'!$C$5:$C$77,$B33,'2. Human | Oranga Tangata'!$V$5:$V$77,T$3)</f>
        <v>2</v>
      </c>
      <c r="U33" s="315">
        <f>COUNTIFS('2. Human | Oranga Tangata'!$C$5:$C$77,$B33,'2. Human | Oranga Tangata'!$V$5:$V$77,U$3)</f>
        <v>3</v>
      </c>
      <c r="V33" s="315">
        <f>COUNTIFS('2. Human | Oranga Tangata'!$C$5:$C$77,$B33,'2. Human | Oranga Tangata'!$V$5:$V$77,V$3)</f>
        <v>0</v>
      </c>
      <c r="W33" s="315">
        <f t="shared" si="45"/>
        <v>10</v>
      </c>
      <c r="X33" s="315">
        <f>COUNTIFS('2. Human | Oranga Tangata'!$C$5:$C$77,$B33,'2. Human | Oranga Tangata'!$W$5:$W$77,"")</f>
        <v>0</v>
      </c>
      <c r="Y33" s="315">
        <f>COUNTIFS('2. Human | Oranga Tangata'!$C$5:$C$77,$B33,'2. Human | Oranga Tangata'!$W$5:$W$77,Y$3)</f>
        <v>6</v>
      </c>
      <c r="Z33" s="315">
        <f>COUNTIFS('2. Human | Oranga Tangata'!$C$5:$C$77,$B33,'2. Human | Oranga Tangata'!$W$5:$W$77,Z$3)</f>
        <v>0</v>
      </c>
      <c r="AA33" s="315">
        <f>COUNTIFS('2. Human | Oranga Tangata'!$C$5:$C$77,$B33,'2. Human | Oranga Tangata'!$W$5:$W$77,AA$3)</f>
        <v>1</v>
      </c>
      <c r="AB33" s="315">
        <f>COUNTIFS('2. Human | Oranga Tangata'!$C$5:$C$77,$B33,'2. Human | Oranga Tangata'!$W$5:$W$77,AB$3)</f>
        <v>3</v>
      </c>
      <c r="AC33" s="315">
        <f t="shared" si="46"/>
        <v>10</v>
      </c>
      <c r="AD33" s="315">
        <f>COUNTIFS('2. Human | Oranga Tangata'!$C$5:$C$77,$B33,'2. Human | Oranga Tangata'!$X$5:$X$77,"")</f>
        <v>0</v>
      </c>
      <c r="AE33" s="315">
        <f>COUNTIFS('2. Human | Oranga Tangata'!$C$5:$C$77,$B33,'2. Human | Oranga Tangata'!$X$5:$X$77,AE$3)</f>
        <v>6</v>
      </c>
      <c r="AF33" s="315">
        <f>COUNTIFS('2. Human | Oranga Tangata'!$C$5:$C$77,$B33,'2. Human | Oranga Tangata'!$X$5:$X$77,AF$3)</f>
        <v>0</v>
      </c>
      <c r="AG33" s="315">
        <f>COUNTIFS('2. Human | Oranga Tangata'!$C$5:$C$77,$B33,'2. Human | Oranga Tangata'!$X$5:$X$77,AG$3)</f>
        <v>0</v>
      </c>
      <c r="AH33" s="315">
        <f>COUNTIFS('2. Human | Oranga Tangata'!$C$5:$C$77,$B33,'2. Human | Oranga Tangata'!$X$5:$X$77,AH$3)</f>
        <v>4</v>
      </c>
      <c r="AI33" s="315">
        <f t="shared" si="47"/>
        <v>10</v>
      </c>
      <c r="AJ33" s="315"/>
      <c r="AK33" s="316">
        <f t="shared" si="48"/>
        <v>13</v>
      </c>
      <c r="AL33" s="316">
        <f t="shared" si="38"/>
        <v>14</v>
      </c>
      <c r="AM33" s="316">
        <f t="shared" si="39"/>
        <v>18</v>
      </c>
      <c r="AN33" s="316">
        <f t="shared" si="40"/>
        <v>21</v>
      </c>
      <c r="AO33" s="316">
        <f t="shared" si="41"/>
        <v>22</v>
      </c>
      <c r="AP33" s="316"/>
      <c r="AQ33" s="316">
        <f t="shared" si="11"/>
        <v>40</v>
      </c>
      <c r="AR33" s="316"/>
      <c r="AS33" s="309">
        <f t="shared" si="42"/>
        <v>1.3</v>
      </c>
      <c r="AT33" s="309">
        <f t="shared" si="42"/>
        <v>1.4</v>
      </c>
      <c r="AU33" s="309">
        <f t="shared" si="42"/>
        <v>1.8</v>
      </c>
      <c r="AV33" s="309">
        <f t="shared" si="42"/>
        <v>2.1</v>
      </c>
      <c r="AW33" s="309">
        <f t="shared" si="42"/>
        <v>2.2000000000000002</v>
      </c>
    </row>
    <row r="34" spans="2:53" s="183" customFormat="1" x14ac:dyDescent="0.25">
      <c r="B34" s="188"/>
      <c r="C34" s="189"/>
      <c r="D34" s="188"/>
      <c r="E34" s="188"/>
      <c r="F34" s="317"/>
      <c r="G34" s="317"/>
      <c r="H34" s="317"/>
      <c r="I34" s="317"/>
      <c r="J34" s="317"/>
      <c r="K34" s="315"/>
      <c r="L34" s="317"/>
      <c r="M34" s="317"/>
      <c r="N34" s="317"/>
      <c r="O34" s="317"/>
      <c r="P34" s="317"/>
      <c r="Q34" s="315"/>
      <c r="R34" s="317"/>
      <c r="S34" s="317"/>
      <c r="T34" s="317"/>
      <c r="U34" s="317"/>
      <c r="V34" s="317"/>
      <c r="W34" s="315"/>
      <c r="X34" s="317"/>
      <c r="Y34" s="317"/>
      <c r="Z34" s="317"/>
      <c r="AA34" s="317"/>
      <c r="AB34" s="317"/>
      <c r="AC34" s="315"/>
      <c r="AD34" s="317"/>
      <c r="AE34" s="317"/>
      <c r="AF34" s="317"/>
      <c r="AG34" s="317"/>
      <c r="AH34" s="317"/>
      <c r="AI34" s="315"/>
      <c r="AJ34" s="318"/>
      <c r="AK34" s="318"/>
      <c r="AL34" s="318"/>
      <c r="AM34" s="318"/>
      <c r="AN34" s="318"/>
      <c r="AO34" s="318"/>
      <c r="AP34" s="318"/>
      <c r="AQ34" s="316">
        <f t="shared" si="11"/>
        <v>0</v>
      </c>
      <c r="AR34" s="318"/>
      <c r="AS34" s="311"/>
      <c r="AT34" s="311"/>
      <c r="AU34" s="311"/>
      <c r="AV34" s="311"/>
      <c r="AW34" s="311"/>
      <c r="AY34" s="318">
        <f>SUM(E28:E33)</f>
        <v>69</v>
      </c>
      <c r="BA34" s="318">
        <f>SUM(F28:F33)</f>
        <v>4</v>
      </c>
    </row>
    <row r="35" spans="2:53" ht="51.75" x14ac:dyDescent="0.25">
      <c r="B35" s="187" t="s">
        <v>184</v>
      </c>
      <c r="C35" s="92" t="s">
        <v>29</v>
      </c>
      <c r="D35" s="187" t="str">
        <f>"Compounding risk from all climate hazards assessed to "&amp;B35</f>
        <v>Compounding risk from all climate hazards assessed to Indigenous &amp; Taonga Species</v>
      </c>
      <c r="E35" s="314">
        <f>COUNTIF('1. Natural Env | Whenua'!$C$4:$C$80,'Compounding Risks'!B35)-F35</f>
        <v>15</v>
      </c>
      <c r="F35" s="315">
        <f>COUNTIFS('1. Natural Env | Whenua'!$C$4:$C$80,$B35,'1. Natural Env | Whenua'!$U$4:$U$80,"")</f>
        <v>1</v>
      </c>
      <c r="G35" s="315">
        <f>COUNTIFS('1. Natural Env | Whenua'!$C$4:$C$80,$B35,'1. Natural Env | Whenua'!$U$4:$U$80,G$3)</f>
        <v>9</v>
      </c>
      <c r="H35" s="315">
        <f>COUNTIFS('1. Natural Env | Whenua'!$C$4:$C$80,$B35,'1. Natural Env | Whenua'!$U$4:$U$80,H$3)</f>
        <v>5</v>
      </c>
      <c r="I35" s="315">
        <f>COUNTIFS('1. Natural Env | Whenua'!$C$4:$C$80,$B35,'1. Natural Env | Whenua'!$U$4:$U$80,I$3)</f>
        <v>1</v>
      </c>
      <c r="J35" s="315">
        <f>COUNTIFS('1. Natural Env | Whenua'!$C$4:$C$80,$B35,'1. Natural Env | Whenua'!$U$4:$U$80,J$3)</f>
        <v>0</v>
      </c>
      <c r="K35" s="315">
        <f>SUM(G35:J35)</f>
        <v>15</v>
      </c>
      <c r="L35" s="315">
        <f>COUNTIFS('1. Natural Env | Whenua'!$C$4:$C$80,$B35,'1. Natural Env | Whenua'!$V$4:$V$80,"")</f>
        <v>1</v>
      </c>
      <c r="M35" s="315">
        <f>COUNTIFS('1. Natural Env | Whenua'!$C$4:$C$80,$B35,'1. Natural Env | Whenua'!$V$4:$V$80,M$3)</f>
        <v>1</v>
      </c>
      <c r="N35" s="315">
        <f>COUNTIFS('1. Natural Env | Whenua'!$C$4:$C$80,$B35,'1. Natural Env | Whenua'!$V$4:$V$80,N$3)</f>
        <v>7</v>
      </c>
      <c r="O35" s="315">
        <f>COUNTIFS('1. Natural Env | Whenua'!$C$4:$C$80,$B35,'1. Natural Env | Whenua'!$V$4:$V$80,O$3)</f>
        <v>7</v>
      </c>
      <c r="P35" s="315">
        <f>COUNTIFS('1. Natural Env | Whenua'!$C$4:$C$80,$B35,'1. Natural Env | Whenua'!$V$4:$V$80,P$3)</f>
        <v>0</v>
      </c>
      <c r="Q35" s="315">
        <f>SUM(M35:P35)</f>
        <v>15</v>
      </c>
      <c r="R35" s="315">
        <f>COUNTIFS('1. Natural Env | Whenua'!$C$4:$C$80,$B35,'1. Natural Env | Whenua'!$W$4:$W$80,"")</f>
        <v>1</v>
      </c>
      <c r="S35" s="315">
        <f>COUNTIFS('1. Natural Env | Whenua'!$C$4:$C$80,$B35,'1. Natural Env | Whenua'!$W$4:$W$80,S$3)</f>
        <v>0</v>
      </c>
      <c r="T35" s="315">
        <f>COUNTIFS('1. Natural Env | Whenua'!$C$4:$C$80,$B35,'1. Natural Env | Whenua'!$W$4:$W$80,T$3)</f>
        <v>6</v>
      </c>
      <c r="U35" s="315">
        <f>COUNTIFS('1. Natural Env | Whenua'!$C$4:$C$80,$B35,'1. Natural Env | Whenua'!$W$4:$W$80,U$3)</f>
        <v>9</v>
      </c>
      <c r="V35" s="315">
        <f>COUNTIFS('1. Natural Env | Whenua'!$C$4:$C$80,$B35,'1. Natural Env | Whenua'!$W$4:$W$80,V$3)</f>
        <v>0</v>
      </c>
      <c r="W35" s="315">
        <f>SUM(S35:V35)</f>
        <v>15</v>
      </c>
      <c r="X35" s="315">
        <f>COUNTIFS('1. Natural Env | Whenua'!$C$4:$C$80,$B35,'1. Natural Env | Whenua'!$X$4:$X$80,"")</f>
        <v>1</v>
      </c>
      <c r="Y35" s="315">
        <f>COUNTIFS('1. Natural Env | Whenua'!$C$4:$C$80,$B35,'1. Natural Env | Whenua'!$X$4:$X$80,Y$3)</f>
        <v>0</v>
      </c>
      <c r="Z35" s="315">
        <f>COUNTIFS('1. Natural Env | Whenua'!$C$4:$C$80,$B35,'1. Natural Env | Whenua'!$X$4:$X$80,Z$3)</f>
        <v>1</v>
      </c>
      <c r="AA35" s="315">
        <f>COUNTIFS('1. Natural Env | Whenua'!$C$4:$C$80,$B35,'1. Natural Env | Whenua'!$X$4:$X$80,AA$3)</f>
        <v>8</v>
      </c>
      <c r="AB35" s="315">
        <f>COUNTIFS('1. Natural Env | Whenua'!$C$4:$C$80,$B35,'1. Natural Env | Whenua'!$X$4:$X$80,AB$3)</f>
        <v>6</v>
      </c>
      <c r="AC35" s="315">
        <f>SUM(Y35:AB35)</f>
        <v>15</v>
      </c>
      <c r="AD35" s="315">
        <f>COUNTIFS('1. Natural Env | Whenua'!$C$4:$C$80,$B35,'1. Natural Env | Whenua'!$Y$4:$Y$80,"")</f>
        <v>1</v>
      </c>
      <c r="AE35" s="315">
        <f>COUNTIFS('1. Natural Env | Whenua'!$C$4:$C$80,$B35,'1. Natural Env | Whenua'!$Y$4:$Y$80,AE$3)</f>
        <v>0</v>
      </c>
      <c r="AF35" s="315">
        <f>COUNTIFS('1. Natural Env | Whenua'!$C$4:$C$80,$B35,'1. Natural Env | Whenua'!$Y$4:$Y$80,AF$3)</f>
        <v>0</v>
      </c>
      <c r="AG35" s="315">
        <f>COUNTIFS('1. Natural Env | Whenua'!$C$4:$C$80,$B35,'1. Natural Env | Whenua'!$Y$4:$Y$80,AG$3)</f>
        <v>5</v>
      </c>
      <c r="AH35" s="315">
        <f>COUNTIFS('1. Natural Env | Whenua'!$C$4:$C$80,$B35,'1. Natural Env | Whenua'!$Y$4:$Y$80,AH$3)</f>
        <v>10</v>
      </c>
      <c r="AI35" s="315">
        <f>SUM(AE35:AH35)</f>
        <v>15</v>
      </c>
      <c r="AJ35" s="315"/>
      <c r="AK35" s="316">
        <f>SUMPRODUCT(G35:J35,$G$1:$J$1)</f>
        <v>22</v>
      </c>
      <c r="AL35" s="316">
        <f>SUMPRODUCT(M35:P35,$G$1:$J$1)</f>
        <v>36</v>
      </c>
      <c r="AM35" s="316">
        <f>SUMPRODUCT(S35:V35,$G$1:$J$1)</f>
        <v>39</v>
      </c>
      <c r="AN35" s="316">
        <f>SUMPRODUCT(Y35:AB35,$G$1:$J$1)</f>
        <v>50</v>
      </c>
      <c r="AO35" s="316">
        <f>SUMPRODUCT(AE35:AH35,$G$1:$J$1)</f>
        <v>55</v>
      </c>
      <c r="AP35" s="316"/>
      <c r="AQ35" s="316">
        <f>SUM(G35:J35)*$J$1</f>
        <v>60</v>
      </c>
      <c r="AR35" s="316"/>
      <c r="AS35" s="309">
        <f>AK35/$AQ35*$J$1</f>
        <v>1.4666666666666666</v>
      </c>
      <c r="AT35" s="309">
        <f t="shared" ref="AS35:AW39" si="50">AL35/$AQ35*$J$1</f>
        <v>2.4</v>
      </c>
      <c r="AU35" s="309">
        <f t="shared" si="50"/>
        <v>2.6</v>
      </c>
      <c r="AV35" s="309">
        <f t="shared" si="50"/>
        <v>3.3333333333333335</v>
      </c>
      <c r="AW35" s="309">
        <f t="shared" si="50"/>
        <v>3.6666666666666665</v>
      </c>
    </row>
    <row r="36" spans="2:53" ht="64.5" x14ac:dyDescent="0.25">
      <c r="B36" s="187" t="s">
        <v>107</v>
      </c>
      <c r="C36" s="92" t="s">
        <v>29</v>
      </c>
      <c r="D36" s="187" t="str">
        <f>"Compounding risk from all climate hazards assessed to "&amp;B36</f>
        <v>Compounding risk from all climate hazards assessed to Terrestrial and Forest, ecosystems, services and processes</v>
      </c>
      <c r="E36" s="314">
        <f>COUNTIF('1. Natural Env | Whenua'!$C$5:$C$80,'Compounding Risks'!B36)-F36</f>
        <v>16</v>
      </c>
      <c r="F36" s="315">
        <f>COUNTIFS('1. Natural Env | Whenua'!$C$4:$C$80,$B36,'1. Natural Env | Whenua'!$U$4:$U$80,"")</f>
        <v>1</v>
      </c>
      <c r="G36" s="315">
        <f>COUNTIFS('1. Natural Env | Whenua'!$C$4:$C$80,$B36,'1. Natural Env | Whenua'!$U$4:$U$80,G$3)</f>
        <v>13</v>
      </c>
      <c r="H36" s="315">
        <f>COUNTIFS('1. Natural Env | Whenua'!$C$4:$C$80,$B36,'1. Natural Env | Whenua'!$U$4:$U$80,H$3)</f>
        <v>2</v>
      </c>
      <c r="I36" s="315">
        <f>COUNTIFS('1. Natural Env | Whenua'!$C$4:$C$80,$B36,'1. Natural Env | Whenua'!$U$4:$U$80,I$3)</f>
        <v>1</v>
      </c>
      <c r="J36" s="315">
        <f>COUNTIFS('1. Natural Env | Whenua'!$C$4:$C$80,$B36,'1. Natural Env | Whenua'!$U$4:$U$80,J$3)</f>
        <v>0</v>
      </c>
      <c r="K36" s="315">
        <f>SUM(G36:J36)</f>
        <v>16</v>
      </c>
      <c r="L36" s="315">
        <f>COUNTIFS('1. Natural Env | Whenua'!$C$4:$C$80,$B36,'1. Natural Env | Whenua'!$V$4:$V$80,"")</f>
        <v>1</v>
      </c>
      <c r="M36" s="315">
        <f>COUNTIFS('1. Natural Env | Whenua'!$C$4:$C$80,$B36,'1. Natural Env | Whenua'!$V$4:$V$80,M$3)</f>
        <v>6</v>
      </c>
      <c r="N36" s="315">
        <f>COUNTIFS('1. Natural Env | Whenua'!$C$4:$C$80,$B36,'1. Natural Env | Whenua'!$V$4:$V$80,N$3)</f>
        <v>6</v>
      </c>
      <c r="O36" s="315">
        <f>COUNTIFS('1. Natural Env | Whenua'!$C$4:$C$80,$B36,'1. Natural Env | Whenua'!$V$4:$V$80,O$3)</f>
        <v>3</v>
      </c>
      <c r="P36" s="315">
        <f>COUNTIFS('1. Natural Env | Whenua'!$C$4:$C$80,$B36,'1. Natural Env | Whenua'!$V$4:$V$80,P$3)</f>
        <v>1</v>
      </c>
      <c r="Q36" s="315">
        <f t="shared" ref="Q36:Q39" si="51">SUM(M36:P36)</f>
        <v>16</v>
      </c>
      <c r="R36" s="315">
        <f>COUNTIFS('1. Natural Env | Whenua'!$C$4:$C$80,$B36,'1. Natural Env | Whenua'!$W$4:$W$80,"")</f>
        <v>1</v>
      </c>
      <c r="S36" s="315">
        <f>COUNTIFS('1. Natural Env | Whenua'!$C$4:$C$80,$B36,'1. Natural Env | Whenua'!$W$4:$W$80,S$3)</f>
        <v>3</v>
      </c>
      <c r="T36" s="315">
        <f>COUNTIFS('1. Natural Env | Whenua'!$C$4:$C$80,$B36,'1. Natural Env | Whenua'!$W$4:$W$80,T$3)</f>
        <v>9</v>
      </c>
      <c r="U36" s="315">
        <f>COUNTIFS('1. Natural Env | Whenua'!$C$4:$C$80,$B36,'1. Natural Env | Whenua'!$W$4:$W$80,U$3)</f>
        <v>3</v>
      </c>
      <c r="V36" s="315">
        <f>COUNTIFS('1. Natural Env | Whenua'!$C$4:$C$80,$B36,'1. Natural Env | Whenua'!$W$4:$W$80,V$3)</f>
        <v>1</v>
      </c>
      <c r="W36" s="315">
        <f t="shared" ref="W36:W38" si="52">SUM(S36:V36)</f>
        <v>16</v>
      </c>
      <c r="X36" s="315">
        <f>COUNTIFS('1. Natural Env | Whenua'!$C$4:$C$80,$B36,'1. Natural Env | Whenua'!$X$4:$X$80,"")</f>
        <v>1</v>
      </c>
      <c r="Y36" s="315">
        <f>COUNTIFS('1. Natural Env | Whenua'!$C$4:$C$80,$B36,'1. Natural Env | Whenua'!$X$4:$X$80,Y$3)</f>
        <v>3</v>
      </c>
      <c r="Z36" s="315">
        <f>COUNTIFS('1. Natural Env | Whenua'!$C$4:$C$80,$B36,'1. Natural Env | Whenua'!$X$4:$X$80,Z$3)</f>
        <v>1</v>
      </c>
      <c r="AA36" s="315">
        <f>COUNTIFS('1. Natural Env | Whenua'!$C$4:$C$80,$B36,'1. Natural Env | Whenua'!$X$4:$X$80,AA$3)</f>
        <v>10</v>
      </c>
      <c r="AB36" s="315">
        <f>COUNTIFS('1. Natural Env | Whenua'!$C$4:$C$80,$B36,'1. Natural Env | Whenua'!$X$4:$X$80,AB$3)</f>
        <v>2</v>
      </c>
      <c r="AC36" s="315">
        <f t="shared" ref="AC36:AC39" si="53">SUM(Y36:AB36)</f>
        <v>16</v>
      </c>
      <c r="AD36" s="315">
        <f>COUNTIFS('1. Natural Env | Whenua'!$C$4:$C$80,$B36,'1. Natural Env | Whenua'!$Y$4:$Y$80,"")</f>
        <v>1</v>
      </c>
      <c r="AE36" s="315">
        <f>COUNTIFS('1. Natural Env | Whenua'!$C$4:$C$80,$B36,'1. Natural Env | Whenua'!$Y$4:$Y$80,AE$3)</f>
        <v>3</v>
      </c>
      <c r="AF36" s="315">
        <f>COUNTIFS('1. Natural Env | Whenua'!$C$4:$C$80,$B36,'1. Natural Env | Whenua'!$Y$4:$Y$80,AF$3)</f>
        <v>0</v>
      </c>
      <c r="AG36" s="315">
        <f>COUNTIFS('1. Natural Env | Whenua'!$C$4:$C$80,$B36,'1. Natural Env | Whenua'!$Y$4:$Y$80,AG$3)</f>
        <v>7</v>
      </c>
      <c r="AH36" s="315">
        <f>COUNTIFS('1. Natural Env | Whenua'!$C$4:$C$80,$B36,'1. Natural Env | Whenua'!$Y$4:$Y$80,AH$3)</f>
        <v>6</v>
      </c>
      <c r="AI36" s="315">
        <f t="shared" ref="AI36:AI39" si="54">SUM(AE36:AH36)</f>
        <v>16</v>
      </c>
      <c r="AJ36" s="315"/>
      <c r="AK36" s="316">
        <f>SUMPRODUCT(G36:J36,$G$1:$J$1)</f>
        <v>20</v>
      </c>
      <c r="AL36" s="316">
        <f>SUMPRODUCT(M36:P36,$G$1:$J$1)</f>
        <v>31</v>
      </c>
      <c r="AM36" s="316">
        <f>SUMPRODUCT(S36:V36,$G$1:$J$1)</f>
        <v>34</v>
      </c>
      <c r="AN36" s="316">
        <f>SUMPRODUCT(Y36:AB36,$G$1:$J$1)</f>
        <v>43</v>
      </c>
      <c r="AO36" s="316">
        <f>SUMPRODUCT(AE36:AH36,$G$1:$J$1)</f>
        <v>48</v>
      </c>
      <c r="AP36" s="316"/>
      <c r="AQ36" s="316">
        <f>SUM(G36:J36)*$J$1</f>
        <v>64</v>
      </c>
      <c r="AR36" s="316"/>
      <c r="AS36" s="309">
        <f t="shared" si="50"/>
        <v>1.25</v>
      </c>
      <c r="AT36" s="309">
        <f t="shared" si="50"/>
        <v>1.9375</v>
      </c>
      <c r="AU36" s="309">
        <f t="shared" si="50"/>
        <v>2.125</v>
      </c>
      <c r="AV36" s="309">
        <f t="shared" si="50"/>
        <v>2.6875</v>
      </c>
      <c r="AW36" s="309">
        <f t="shared" si="50"/>
        <v>3</v>
      </c>
    </row>
    <row r="37" spans="2:53" ht="51.75" x14ac:dyDescent="0.25">
      <c r="B37" s="187" t="s">
        <v>211</v>
      </c>
      <c r="C37" s="92" t="s">
        <v>29</v>
      </c>
      <c r="D37" s="187" t="str">
        <f>"Compounding risk from all climate hazards assessed to "&amp;B37</f>
        <v>Compounding risk from all climate hazards assessed to Wetland Ecosystems, Services and Processes</v>
      </c>
      <c r="E37" s="314">
        <f>COUNTIF('1. Natural Env | Whenua'!$C$6:$C$80,'Compounding Risks'!B37)-F37</f>
        <v>13</v>
      </c>
      <c r="F37" s="315">
        <f>COUNTIFS('1. Natural Env | Whenua'!$C$4:$C$80,$B37,'1. Natural Env | Whenua'!$U$4:$U$80,"")</f>
        <v>0</v>
      </c>
      <c r="G37" s="315">
        <f>COUNTIFS('1. Natural Env | Whenua'!$C$4:$C$80,$B37,'1. Natural Env | Whenua'!$U$4:$U$80,G$3)</f>
        <v>10</v>
      </c>
      <c r="H37" s="315">
        <f>COUNTIFS('1. Natural Env | Whenua'!$C$4:$C$80,$B37,'1. Natural Env | Whenua'!$U$4:$U$80,H$3)</f>
        <v>2</v>
      </c>
      <c r="I37" s="315">
        <f>COUNTIFS('1. Natural Env | Whenua'!$C$4:$C$80,$B37,'1. Natural Env | Whenua'!$U$4:$U$80,I$3)</f>
        <v>1</v>
      </c>
      <c r="J37" s="315">
        <f>COUNTIFS('1. Natural Env | Whenua'!$C$4:$C$80,$B37,'1. Natural Env | Whenua'!$U$4:$U$80,J$3)</f>
        <v>0</v>
      </c>
      <c r="K37" s="315">
        <f t="shared" ref="K37:K39" si="55">SUM(G37:J37)</f>
        <v>13</v>
      </c>
      <c r="L37" s="315">
        <f>COUNTIFS('1. Natural Env | Whenua'!$C$4:$C$80,$B37,'1. Natural Env | Whenua'!$V$4:$V$80,"")</f>
        <v>0</v>
      </c>
      <c r="M37" s="315">
        <f>COUNTIFS('1. Natural Env | Whenua'!$C$4:$C$80,$B37,'1. Natural Env | Whenua'!$V$4:$V$80,M$3)</f>
        <v>2</v>
      </c>
      <c r="N37" s="315">
        <f>COUNTIFS('1. Natural Env | Whenua'!$C$4:$C$80,$B37,'1. Natural Env | Whenua'!$V$4:$V$80,N$3)</f>
        <v>8</v>
      </c>
      <c r="O37" s="315">
        <f>COUNTIFS('1. Natural Env | Whenua'!$C$4:$C$80,$B37,'1. Natural Env | Whenua'!$V$4:$V$80,O$3)</f>
        <v>3</v>
      </c>
      <c r="P37" s="315">
        <f>COUNTIFS('1. Natural Env | Whenua'!$C$4:$C$80,$B37,'1. Natural Env | Whenua'!$V$4:$V$80,P$3)</f>
        <v>0</v>
      </c>
      <c r="Q37" s="315">
        <f t="shared" si="51"/>
        <v>13</v>
      </c>
      <c r="R37" s="315">
        <f>COUNTIFS('1. Natural Env | Whenua'!$C$4:$C$80,$B37,'1. Natural Env | Whenua'!$W$4:$W$80,"")</f>
        <v>0</v>
      </c>
      <c r="S37" s="315">
        <f>COUNTIFS('1. Natural Env | Whenua'!$C$4:$C$80,$B37,'1. Natural Env | Whenua'!$W$4:$W$80,S$3)</f>
        <v>2</v>
      </c>
      <c r="T37" s="315">
        <f>COUNTIFS('1. Natural Env | Whenua'!$C$4:$C$80,$B37,'1. Natural Env | Whenua'!$W$4:$W$80,T$3)</f>
        <v>8</v>
      </c>
      <c r="U37" s="315">
        <f>COUNTIFS('1. Natural Env | Whenua'!$C$4:$C$80,$B37,'1. Natural Env | Whenua'!$W$4:$W$80,U$3)</f>
        <v>3</v>
      </c>
      <c r="V37" s="315">
        <f>COUNTIFS('1. Natural Env | Whenua'!$C$4:$C$80,$B37,'1. Natural Env | Whenua'!$W$4:$W$80,V$3)</f>
        <v>0</v>
      </c>
      <c r="W37" s="315">
        <f t="shared" si="52"/>
        <v>13</v>
      </c>
      <c r="X37" s="315">
        <f>COUNTIFS('1. Natural Env | Whenua'!$C$4:$C$80,$B37,'1. Natural Env | Whenua'!$X$4:$X$80,"")</f>
        <v>0</v>
      </c>
      <c r="Y37" s="315">
        <f>COUNTIFS('1. Natural Env | Whenua'!$C$4:$C$80,$B37,'1. Natural Env | Whenua'!$X$4:$X$80,Y$3)</f>
        <v>1</v>
      </c>
      <c r="Z37" s="315">
        <f>COUNTIFS('1. Natural Env | Whenua'!$C$4:$C$80,$B37,'1. Natural Env | Whenua'!$X$4:$X$80,Z$3)</f>
        <v>1</v>
      </c>
      <c r="AA37" s="315">
        <f>COUNTIFS('1. Natural Env | Whenua'!$C$4:$C$80,$B37,'1. Natural Env | Whenua'!$X$4:$X$80,AA$3)</f>
        <v>9</v>
      </c>
      <c r="AB37" s="315">
        <f>COUNTIFS('1. Natural Env | Whenua'!$C$4:$C$80,$B37,'1. Natural Env | Whenua'!$X$4:$X$80,AB$3)</f>
        <v>2</v>
      </c>
      <c r="AC37" s="315">
        <f t="shared" si="53"/>
        <v>13</v>
      </c>
      <c r="AD37" s="315">
        <f>COUNTIFS('1. Natural Env | Whenua'!$C$4:$C$80,$B37,'1. Natural Env | Whenua'!$Y$4:$Y$80,"")</f>
        <v>0</v>
      </c>
      <c r="AE37" s="315">
        <f>COUNTIFS('1. Natural Env | Whenua'!$C$4:$C$80,$B37,'1. Natural Env | Whenua'!$Y$4:$Y$80,AE$3)</f>
        <v>0</v>
      </c>
      <c r="AF37" s="315">
        <f>COUNTIFS('1. Natural Env | Whenua'!$C$4:$C$80,$B37,'1. Natural Env | Whenua'!$Y$4:$Y$80,AF$3)</f>
        <v>2</v>
      </c>
      <c r="AG37" s="315">
        <f>COUNTIFS('1. Natural Env | Whenua'!$C$4:$C$80,$B37,'1. Natural Env | Whenua'!$Y$4:$Y$80,AG$3)</f>
        <v>7</v>
      </c>
      <c r="AH37" s="315">
        <f>COUNTIFS('1. Natural Env | Whenua'!$C$4:$C$80,$B37,'1. Natural Env | Whenua'!$Y$4:$Y$80,AH$3)</f>
        <v>4</v>
      </c>
      <c r="AI37" s="315">
        <f t="shared" si="54"/>
        <v>13</v>
      </c>
      <c r="AJ37" s="315"/>
      <c r="AK37" s="316">
        <f>SUMPRODUCT(G37:J37,$G$1:$J$1)</f>
        <v>17</v>
      </c>
      <c r="AL37" s="316">
        <f>SUMPRODUCT(M37:P37,$G$1:$J$1)</f>
        <v>27</v>
      </c>
      <c r="AM37" s="316">
        <f>SUMPRODUCT(S37:V37,$G$1:$J$1)</f>
        <v>27</v>
      </c>
      <c r="AN37" s="316">
        <f>SUMPRODUCT(Y37:AB37,$G$1:$J$1)</f>
        <v>38</v>
      </c>
      <c r="AO37" s="316">
        <f>SUMPRODUCT(AE37:AH37,$G$1:$J$1)</f>
        <v>41</v>
      </c>
      <c r="AP37" s="316"/>
      <c r="AQ37" s="316">
        <f t="shared" si="11"/>
        <v>52</v>
      </c>
      <c r="AR37" s="316"/>
      <c r="AS37" s="309">
        <f t="shared" si="50"/>
        <v>1.3076923076923077</v>
      </c>
      <c r="AT37" s="309">
        <f t="shared" si="50"/>
        <v>2.0769230769230771</v>
      </c>
      <c r="AU37" s="309">
        <f t="shared" si="50"/>
        <v>2.0769230769230771</v>
      </c>
      <c r="AV37" s="309">
        <f t="shared" si="50"/>
        <v>2.9230769230769229</v>
      </c>
      <c r="AW37" s="309">
        <f t="shared" si="50"/>
        <v>3.1538461538461537</v>
      </c>
    </row>
    <row r="38" spans="2:53" ht="64.5" x14ac:dyDescent="0.25">
      <c r="B38" s="187" t="s">
        <v>116</v>
      </c>
      <c r="C38" s="92" t="s">
        <v>29</v>
      </c>
      <c r="D38" s="187" t="str">
        <f>"Compounding risk from all climate hazards assessed to "&amp;B38</f>
        <v>Compounding risk from all climate hazards assessed to Coastal and Marine Ecosystems, Services and Processes</v>
      </c>
      <c r="E38" s="314">
        <f>COUNTIF('1. Natural Env | Whenua'!$C$6:$C$80,'Compounding Risks'!B38)-F38</f>
        <v>15</v>
      </c>
      <c r="F38" s="315">
        <f>COUNTIFS('1. Natural Env | Whenua'!$C$4:$C$80,$B38,'1. Natural Env | Whenua'!$U$4:$U$80,"")</f>
        <v>0</v>
      </c>
      <c r="G38" s="315">
        <f>COUNTIFS('1. Natural Env | Whenua'!$C$4:$C$80,$B38,'1. Natural Env | Whenua'!$U$4:$U$80,G$3)</f>
        <v>9</v>
      </c>
      <c r="H38" s="315">
        <f>COUNTIFS('1. Natural Env | Whenua'!$C$4:$C$80,$B38,'1. Natural Env | Whenua'!$U$4:$U$80,H$3)</f>
        <v>3</v>
      </c>
      <c r="I38" s="315">
        <f>COUNTIFS('1. Natural Env | Whenua'!$C$4:$C$80,$B38,'1. Natural Env | Whenua'!$U$4:$U$80,I$3)</f>
        <v>3</v>
      </c>
      <c r="J38" s="315">
        <f>COUNTIFS('1. Natural Env | Whenua'!$C$4:$C$80,$B38,'1. Natural Env | Whenua'!$U$4:$U$80,J$3)</f>
        <v>0</v>
      </c>
      <c r="K38" s="315">
        <f t="shared" si="55"/>
        <v>15</v>
      </c>
      <c r="L38" s="315">
        <f>COUNTIFS('1. Natural Env | Whenua'!$C$4:$C$80,$B38,'1. Natural Env | Whenua'!$V$4:$V$80,"")</f>
        <v>0</v>
      </c>
      <c r="M38" s="315">
        <f>COUNTIFS('1. Natural Env | Whenua'!$C$4:$C$80,$B38,'1. Natural Env | Whenua'!$V$4:$V$80,M$3)</f>
        <v>5</v>
      </c>
      <c r="N38" s="315">
        <f>COUNTIFS('1. Natural Env | Whenua'!$C$4:$C$80,$B38,'1. Natural Env | Whenua'!$V$4:$V$80,N$3)</f>
        <v>5</v>
      </c>
      <c r="O38" s="315">
        <f>COUNTIFS('1. Natural Env | Whenua'!$C$4:$C$80,$B38,'1. Natural Env | Whenua'!$V$4:$V$80,O$3)</f>
        <v>5</v>
      </c>
      <c r="P38" s="315">
        <f>COUNTIFS('1. Natural Env | Whenua'!$C$4:$C$80,$B38,'1. Natural Env | Whenua'!$V$4:$V$80,P$3)</f>
        <v>0</v>
      </c>
      <c r="Q38" s="315">
        <f t="shared" si="51"/>
        <v>15</v>
      </c>
      <c r="R38" s="315">
        <f>COUNTIFS('1. Natural Env | Whenua'!$C$4:$C$80,$B38,'1. Natural Env | Whenua'!$W$4:$W$80,"")</f>
        <v>0</v>
      </c>
      <c r="S38" s="315">
        <f>COUNTIFS('1. Natural Env | Whenua'!$C$4:$C$80,$B38,'1. Natural Env | Whenua'!$W$4:$W$80,S$3)</f>
        <v>5</v>
      </c>
      <c r="T38" s="315">
        <f>COUNTIFS('1. Natural Env | Whenua'!$C$4:$C$80,$B38,'1. Natural Env | Whenua'!$W$4:$W$80,T$3)</f>
        <v>5</v>
      </c>
      <c r="U38" s="315">
        <f>COUNTIFS('1. Natural Env | Whenua'!$C$4:$C$80,$B38,'1. Natural Env | Whenua'!$W$4:$W$80,U$3)</f>
        <v>4</v>
      </c>
      <c r="V38" s="315">
        <f>COUNTIFS('1. Natural Env | Whenua'!$C$4:$C$80,$B38,'1. Natural Env | Whenua'!$W$4:$W$80,V$3)</f>
        <v>1</v>
      </c>
      <c r="W38" s="315">
        <f t="shared" si="52"/>
        <v>15</v>
      </c>
      <c r="X38" s="315">
        <f>COUNTIFS('1. Natural Env | Whenua'!$C$4:$C$80,$B38,'1. Natural Env | Whenua'!$X$4:$X$80,"")</f>
        <v>0</v>
      </c>
      <c r="Y38" s="315">
        <f>COUNTIFS('1. Natural Env | Whenua'!$C$4:$C$80,$B38,'1. Natural Env | Whenua'!$X$4:$X$80,Y$3)</f>
        <v>2</v>
      </c>
      <c r="Z38" s="315">
        <f>COUNTIFS('1. Natural Env | Whenua'!$C$4:$C$80,$B38,'1. Natural Env | Whenua'!$X$4:$X$80,Z$3)</f>
        <v>2</v>
      </c>
      <c r="AA38" s="315">
        <f>COUNTIFS('1. Natural Env | Whenua'!$C$4:$C$80,$B38,'1. Natural Env | Whenua'!$X$4:$X$80,AA$3)</f>
        <v>9</v>
      </c>
      <c r="AB38" s="315">
        <f>COUNTIFS('1. Natural Env | Whenua'!$C$4:$C$80,$B38,'1. Natural Env | Whenua'!$X$4:$X$80,AB$3)</f>
        <v>2</v>
      </c>
      <c r="AC38" s="315">
        <f t="shared" si="53"/>
        <v>15</v>
      </c>
      <c r="AD38" s="315">
        <f>COUNTIFS('1. Natural Env | Whenua'!$C$4:$C$80,$B38,'1. Natural Env | Whenua'!$Y$4:$Y$80,"")</f>
        <v>0</v>
      </c>
      <c r="AE38" s="315">
        <f>COUNTIFS('1. Natural Env | Whenua'!$C$4:$C$80,$B38,'1. Natural Env | Whenua'!$Y$4:$Y$80,AE$3)</f>
        <v>2</v>
      </c>
      <c r="AF38" s="315">
        <f>COUNTIFS('1. Natural Env | Whenua'!$C$4:$C$80,$B38,'1. Natural Env | Whenua'!$Y$4:$Y$80,AF$3)</f>
        <v>2</v>
      </c>
      <c r="AG38" s="315">
        <f>COUNTIFS('1. Natural Env | Whenua'!$C$4:$C$80,$B38,'1. Natural Env | Whenua'!$Y$4:$Y$80,AG$3)</f>
        <v>6</v>
      </c>
      <c r="AH38" s="315">
        <f>COUNTIFS('1. Natural Env | Whenua'!$C$4:$C$80,$B38,'1. Natural Env | Whenua'!$Y$4:$Y$80,AH$3)</f>
        <v>5</v>
      </c>
      <c r="AI38" s="315">
        <f t="shared" si="54"/>
        <v>15</v>
      </c>
      <c r="AJ38" s="315"/>
      <c r="AK38" s="316">
        <f>SUMPRODUCT(G38:J38,$G$1:$J$1)</f>
        <v>24</v>
      </c>
      <c r="AL38" s="316">
        <f>SUMPRODUCT(M38:P38,$G$1:$J$1)</f>
        <v>30</v>
      </c>
      <c r="AM38" s="316">
        <f>SUMPRODUCT(S38:V38,$G$1:$J$1)</f>
        <v>31</v>
      </c>
      <c r="AN38" s="316">
        <f>SUMPRODUCT(Y38:AB38,$G$1:$J$1)</f>
        <v>41</v>
      </c>
      <c r="AO38" s="316">
        <f>SUMPRODUCT(AE38:AH38,$G$1:$J$1)</f>
        <v>44</v>
      </c>
      <c r="AP38" s="316"/>
      <c r="AQ38" s="316">
        <f t="shared" si="11"/>
        <v>60</v>
      </c>
      <c r="AR38" s="316"/>
      <c r="AS38" s="309">
        <f t="shared" si="50"/>
        <v>1.6</v>
      </c>
      <c r="AT38" s="309">
        <f t="shared" si="50"/>
        <v>2</v>
      </c>
      <c r="AU38" s="309">
        <f t="shared" si="50"/>
        <v>2.0666666666666669</v>
      </c>
      <c r="AV38" s="309">
        <f t="shared" si="50"/>
        <v>2.7333333333333334</v>
      </c>
      <c r="AW38" s="309">
        <f t="shared" si="50"/>
        <v>2.9333333333333331</v>
      </c>
    </row>
    <row r="39" spans="2:53" ht="51.75" x14ac:dyDescent="0.25">
      <c r="B39" s="187" t="s">
        <v>28</v>
      </c>
      <c r="C39" s="92" t="s">
        <v>29</v>
      </c>
      <c r="D39" s="187" t="str">
        <f>"Compounding risk from all climate hazards assessed to "&amp;B39</f>
        <v>Compounding risk from all climate hazards assessed to Freshwater Ecosystems, Services and Processes</v>
      </c>
      <c r="E39" s="314">
        <f>COUNTIF('1. Natural Env | Whenua'!$C$6:$C$80,'Compounding Risks'!B39)-F39</f>
        <v>14</v>
      </c>
      <c r="F39" s="315">
        <f>COUNTIFS('1. Natural Env | Whenua'!$C$4:$C$80,$B39,'1. Natural Env | Whenua'!$U$4:$U$80,"")</f>
        <v>0</v>
      </c>
      <c r="G39" s="315">
        <f>COUNTIFS('1. Natural Env | Whenua'!$C$4:$C$80,$B39,'1. Natural Env | Whenua'!$U$4:$U$80,G$3)</f>
        <v>9</v>
      </c>
      <c r="H39" s="315">
        <f>COUNTIFS('1. Natural Env | Whenua'!$C$4:$C$80,$B39,'1. Natural Env | Whenua'!$U$4:$U$80,H$3)</f>
        <v>4</v>
      </c>
      <c r="I39" s="315">
        <f>COUNTIFS('1. Natural Env | Whenua'!$C$4:$C$80,$B39,'1. Natural Env | Whenua'!$U$4:$U$80,I$3)</f>
        <v>0</v>
      </c>
      <c r="J39" s="315">
        <f>COUNTIFS('1. Natural Env | Whenua'!$C$4:$C$80,$B39,'1. Natural Env | Whenua'!$U$4:$U$80,J$3)</f>
        <v>1</v>
      </c>
      <c r="K39" s="315">
        <f t="shared" si="55"/>
        <v>14</v>
      </c>
      <c r="L39" s="315">
        <f>COUNTIFS('1. Natural Env | Whenua'!$C$4:$C$80,$B39,'1. Natural Env | Whenua'!$V$4:$V$80,"")</f>
        <v>0</v>
      </c>
      <c r="M39" s="315">
        <f>COUNTIFS('1. Natural Env | Whenua'!$C$4:$C$80,$B39,'1. Natural Env | Whenua'!$V$4:$V$80,M$3)</f>
        <v>4</v>
      </c>
      <c r="N39" s="315">
        <f>COUNTIFS('1. Natural Env | Whenua'!$C$4:$C$80,$B39,'1. Natural Env | Whenua'!$V$4:$V$80,N$3)</f>
        <v>5</v>
      </c>
      <c r="O39" s="315">
        <f>COUNTIFS('1. Natural Env | Whenua'!$C$4:$C$80,$B39,'1. Natural Env | Whenua'!$V$4:$V$80,O$3)</f>
        <v>3</v>
      </c>
      <c r="P39" s="315">
        <f>COUNTIFS('1. Natural Env | Whenua'!$C$4:$C$80,$B39,'1. Natural Env | Whenua'!$V$4:$V$80,P$3)</f>
        <v>2</v>
      </c>
      <c r="Q39" s="315">
        <f t="shared" si="51"/>
        <v>14</v>
      </c>
      <c r="R39" s="315">
        <f>COUNTIFS('1. Natural Env | Whenua'!$C$4:$C$80,$B39,'1. Natural Env | Whenua'!$W$4:$W$80,"")</f>
        <v>0</v>
      </c>
      <c r="S39" s="315">
        <f>COUNTIFS('1. Natural Env | Whenua'!$C$4:$C$80,$B39,'1. Natural Env | Whenua'!$W$4:$W$80,S$3)</f>
        <v>3</v>
      </c>
      <c r="T39" s="315">
        <f>COUNTIFS('1. Natural Env | Whenua'!$C$4:$C$80,$B39,'1. Natural Env | Whenua'!$W$4:$W$80,T$3)</f>
        <v>6</v>
      </c>
      <c r="U39" s="315">
        <f>COUNTIFS('1. Natural Env | Whenua'!$C$4:$C$80,$B39,'1. Natural Env | Whenua'!$W$4:$W$80,U$3)</f>
        <v>2</v>
      </c>
      <c r="V39" s="315">
        <f>COUNTIFS('1. Natural Env | Whenua'!$C$4:$C$80,$B39,'1. Natural Env | Whenua'!$W$4:$W$80,V$3)</f>
        <v>3</v>
      </c>
      <c r="W39" s="315">
        <f>SUM(R39:V39)</f>
        <v>14</v>
      </c>
      <c r="X39" s="315">
        <f>COUNTIFS('1. Natural Env | Whenua'!$C$4:$C$80,$B39,'1. Natural Env | Whenua'!$X$4:$X$80,"")</f>
        <v>0</v>
      </c>
      <c r="Y39" s="315">
        <f>COUNTIFS('1. Natural Env | Whenua'!$C$4:$C$80,$B39,'1. Natural Env | Whenua'!$X$4:$X$80,Y$3)</f>
        <v>2</v>
      </c>
      <c r="Z39" s="315">
        <f>COUNTIFS('1. Natural Env | Whenua'!$C$4:$C$80,$B39,'1. Natural Env | Whenua'!$X$4:$X$80,Z$3)</f>
        <v>1</v>
      </c>
      <c r="AA39" s="315">
        <f>COUNTIFS('1. Natural Env | Whenua'!$C$4:$C$80,$B39,'1. Natural Env | Whenua'!$X$4:$X$80,AA$3)</f>
        <v>7</v>
      </c>
      <c r="AB39" s="315">
        <f>COUNTIFS('1. Natural Env | Whenua'!$C$4:$C$80,$B39,'1. Natural Env | Whenua'!$X$4:$X$80,AB$3)</f>
        <v>4</v>
      </c>
      <c r="AC39" s="315">
        <f t="shared" si="53"/>
        <v>14</v>
      </c>
      <c r="AD39" s="315">
        <f>COUNTIFS('1. Natural Env | Whenua'!$C$4:$C$80,$B39,'1. Natural Env | Whenua'!$Y$4:$Y$80,"")</f>
        <v>0</v>
      </c>
      <c r="AE39" s="315">
        <f>COUNTIFS('1. Natural Env | Whenua'!$C$4:$C$80,$B39,'1. Natural Env | Whenua'!$Y$4:$Y$80,AE$3)</f>
        <v>2</v>
      </c>
      <c r="AF39" s="315">
        <f>COUNTIFS('1. Natural Env | Whenua'!$C$4:$C$80,$B39,'1. Natural Env | Whenua'!$Y$4:$Y$80,AF$3)</f>
        <v>1</v>
      </c>
      <c r="AG39" s="315">
        <f>COUNTIFS('1. Natural Env | Whenua'!$C$4:$C$80,$B39,'1. Natural Env | Whenua'!$Y$4:$Y$80,AG$3)</f>
        <v>3</v>
      </c>
      <c r="AH39" s="315">
        <f>COUNTIFS('1. Natural Env | Whenua'!$C$4:$C$80,$B39,'1. Natural Env | Whenua'!$Y$4:$Y$80,AH$3)</f>
        <v>8</v>
      </c>
      <c r="AI39" s="315">
        <f t="shared" si="54"/>
        <v>14</v>
      </c>
      <c r="AJ39" s="315"/>
      <c r="AK39" s="316">
        <f>SUMPRODUCT(G39:J39,$G$1:$J$1)</f>
        <v>21</v>
      </c>
      <c r="AL39" s="316">
        <f>SUMPRODUCT(M39:P39,$G$1:$J$1)</f>
        <v>31</v>
      </c>
      <c r="AM39" s="316">
        <f>SUMPRODUCT(S39:V39,$G$1:$J$1)</f>
        <v>33</v>
      </c>
      <c r="AN39" s="316">
        <f>SUMPRODUCT(Y39:AB39,$G$1:$J$1)</f>
        <v>41</v>
      </c>
      <c r="AO39" s="316">
        <f>SUMPRODUCT(AE39:AH39,$G$1:$J$1)</f>
        <v>45</v>
      </c>
      <c r="AP39" s="316"/>
      <c r="AQ39" s="316">
        <f t="shared" si="11"/>
        <v>56</v>
      </c>
      <c r="AR39" s="316"/>
      <c r="AS39" s="309">
        <f t="shared" si="50"/>
        <v>1.5</v>
      </c>
      <c r="AT39" s="309">
        <f t="shared" si="50"/>
        <v>2.2142857142857144</v>
      </c>
      <c r="AU39" s="309">
        <f t="shared" si="50"/>
        <v>2.3571428571428572</v>
      </c>
      <c r="AV39" s="309">
        <f t="shared" si="50"/>
        <v>2.9285714285714284</v>
      </c>
      <c r="AW39" s="309">
        <f t="shared" si="50"/>
        <v>3.2142857142857144</v>
      </c>
    </row>
    <row r="40" spans="2:53" x14ac:dyDescent="0.25">
      <c r="E40" s="316"/>
      <c r="J40" s="315"/>
      <c r="AS40" s="312"/>
      <c r="AT40" s="312"/>
      <c r="AU40" s="312"/>
      <c r="AV40" s="312"/>
      <c r="AW40" s="312"/>
      <c r="AY40" s="316">
        <f>SUM(E35:E39)</f>
        <v>73</v>
      </c>
      <c r="BA40" s="316">
        <f>SUM(F35:F39)</f>
        <v>2</v>
      </c>
    </row>
    <row r="41" spans="2:53" x14ac:dyDescent="0.25">
      <c r="E41" s="316">
        <f>SUM(E35:E39)</f>
        <v>73</v>
      </c>
      <c r="AS41" s="313" t="s">
        <v>2134</v>
      </c>
      <c r="AT41" s="313"/>
      <c r="AU41" s="313"/>
      <c r="AV41" s="312"/>
      <c r="AW41" s="312"/>
    </row>
    <row r="42" spans="2:53" x14ac:dyDescent="0.25">
      <c r="E42" s="316">
        <f>SUM(E14,E27,E34,E40)</f>
        <v>0</v>
      </c>
      <c r="AS42" s="206">
        <v>1</v>
      </c>
      <c r="AT42" s="206" t="s">
        <v>34</v>
      </c>
      <c r="AU42" s="206"/>
      <c r="AY42">
        <f>SUM(AY4:AY40)</f>
        <v>363</v>
      </c>
      <c r="BA42">
        <f>SUM(BA4:BA40)</f>
        <v>10</v>
      </c>
    </row>
    <row r="43" spans="2:53" x14ac:dyDescent="0.25">
      <c r="AS43" s="206">
        <v>2</v>
      </c>
      <c r="AT43" s="206" t="s">
        <v>35</v>
      </c>
      <c r="AU43" s="206"/>
    </row>
    <row r="44" spans="2:53" x14ac:dyDescent="0.25">
      <c r="AS44" s="206" t="s">
        <v>2135</v>
      </c>
      <c r="AT44" s="206" t="s">
        <v>36</v>
      </c>
      <c r="AU44" s="206"/>
      <c r="AY44">
        <v>364</v>
      </c>
      <c r="AZ44">
        <v>11</v>
      </c>
    </row>
  </sheetData>
  <mergeCells count="11">
    <mergeCell ref="D1:D2"/>
    <mergeCell ref="A1:A2"/>
    <mergeCell ref="B1:B2"/>
    <mergeCell ref="C1:C2"/>
    <mergeCell ref="AK1:AO1"/>
    <mergeCell ref="AS1:AW1"/>
    <mergeCell ref="F2:K2"/>
    <mergeCell ref="L2:Q2"/>
    <mergeCell ref="R2:W2"/>
    <mergeCell ref="X2:AC2"/>
    <mergeCell ref="AD2:AI2"/>
  </mergeCells>
  <phoneticPr fontId="24" type="noConversion"/>
  <conditionalFormatting sqref="D4:D39 E14 E27 E34">
    <cfRule type="colorScale" priority="3">
      <colorScale>
        <cfvo type="min"/>
        <cfvo type="percentile" val="50"/>
        <cfvo type="max"/>
        <color rgb="FF5A8AC6"/>
        <color rgb="FFFCFCFF"/>
        <color rgb="FFF8696B"/>
      </colorScale>
    </cfRule>
    <cfRule type="colorScale" priority="4">
      <colorScale>
        <cfvo type="min"/>
        <cfvo type="percentile" val="50"/>
        <cfvo type="max"/>
        <color rgb="FF5A8AC6"/>
        <color rgb="FFFCFCFF"/>
        <color rgb="FFF8696B"/>
      </colorScale>
    </cfRule>
  </conditionalFormatting>
  <conditionalFormatting sqref="E15:E26 E35:E39 E28:E33 E4:E13">
    <cfRule type="colorScale" priority="1">
      <colorScale>
        <cfvo type="min"/>
        <cfvo type="max"/>
        <color theme="8" tint="0.79998168889431442"/>
        <color theme="8" tint="-0.249977111117893"/>
      </colorScale>
    </cfRule>
  </conditionalFormatting>
  <conditionalFormatting sqref="K4:K39">
    <cfRule type="cellIs" dxfId="12" priority="8" operator="equal">
      <formula>E4</formula>
    </cfRule>
  </conditionalFormatting>
  <conditionalFormatting sqref="Q4:Q39 W4:W39">
    <cfRule type="cellIs" dxfId="11" priority="7" operator="equal">
      <formula>K4</formula>
    </cfRule>
  </conditionalFormatting>
  <conditionalFormatting sqref="AC4:AC39">
    <cfRule type="cellIs" dxfId="10" priority="6" operator="equal">
      <formula>W4</formula>
    </cfRule>
  </conditionalFormatting>
  <conditionalFormatting sqref="AI4:AI39">
    <cfRule type="cellIs" dxfId="9" priority="5" operator="equal">
      <formula>AC4</formula>
    </cfRule>
  </conditionalFormatting>
  <conditionalFormatting sqref="AK3:AO3 AQ3 AS3:AW3">
    <cfRule type="expression" dxfId="8" priority="9">
      <formula>AK3="Very low"</formula>
    </cfRule>
    <cfRule type="expression" dxfId="7" priority="10">
      <formula>AK3= "Extreme"</formula>
    </cfRule>
    <cfRule type="expression" dxfId="6" priority="11">
      <formula>AK3= "High"</formula>
    </cfRule>
    <cfRule type="expression" dxfId="5" priority="12">
      <formula>AK3= "Moderate"</formula>
    </cfRule>
    <cfRule type="expression" dxfId="4" priority="13">
      <formula>AK3= "Low"</formula>
    </cfRule>
  </conditionalFormatting>
  <conditionalFormatting sqref="AS4:AW39">
    <cfRule type="colorScale" priority="2">
      <colorScale>
        <cfvo type="min"/>
        <cfvo type="max"/>
        <color rgb="FFFFF7F7"/>
        <color rgb="FFF8696B"/>
      </colorScale>
    </cfRule>
  </conditionalFormatting>
  <pageMargins left="0" right="0" top="0.25" bottom="0.25" header="0" footer="0"/>
  <pageSetup paperSize="256" orientation="landscape" horizontalDpi="1200" verticalDpi="1200" r:id="rId1"/>
  <headerFooter>
    <oddHeader>&amp;L&amp;"Calibri"&amp;8&amp;K000000 Sensitivity: General&amp;1#_x000D_</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F93B0-C9AD-47F1-8674-45E515DAB1B6}">
  <sheetPr codeName="Sheet5"/>
  <dimension ref="A1:J15"/>
  <sheetViews>
    <sheetView topLeftCell="A7" workbookViewId="0">
      <selection activeCell="D10" sqref="D10"/>
    </sheetView>
    <sheetView workbookViewId="1"/>
  </sheetViews>
  <sheetFormatPr defaultRowHeight="15" x14ac:dyDescent="0.25"/>
  <cols>
    <col min="2" max="2" width="16.5703125" customWidth="1"/>
    <col min="3" max="3" width="32.5703125" style="124" customWidth="1"/>
    <col min="4" max="5" width="24.5703125" customWidth="1"/>
    <col min="6" max="8" width="15.5703125" customWidth="1"/>
  </cols>
  <sheetData>
    <row r="1" spans="1:10" ht="23.25" x14ac:dyDescent="0.25">
      <c r="A1" s="1" t="s">
        <v>2136</v>
      </c>
    </row>
    <row r="3" spans="1:10" x14ac:dyDescent="0.25">
      <c r="A3" s="406" t="s">
        <v>1</v>
      </c>
      <c r="B3" s="406" t="s">
        <v>6</v>
      </c>
      <c r="C3" s="406" t="s">
        <v>7</v>
      </c>
      <c r="D3" s="406" t="s">
        <v>8</v>
      </c>
      <c r="E3" s="406" t="s">
        <v>9</v>
      </c>
      <c r="F3" s="423" t="s">
        <v>2137</v>
      </c>
      <c r="G3" s="424"/>
      <c r="H3" s="425"/>
      <c r="I3" s="432"/>
      <c r="J3" s="4"/>
    </row>
    <row r="4" spans="1:10" ht="38.25" x14ac:dyDescent="0.25">
      <c r="A4" s="407"/>
      <c r="B4" s="407"/>
      <c r="C4" s="407"/>
      <c r="D4" s="407"/>
      <c r="E4" s="407"/>
      <c r="F4" s="123" t="s">
        <v>2138</v>
      </c>
      <c r="G4" s="123" t="s">
        <v>2139</v>
      </c>
      <c r="H4" s="123" t="s">
        <v>2140</v>
      </c>
      <c r="I4" s="433"/>
      <c r="J4" s="4"/>
    </row>
    <row r="5" spans="1:10" ht="153" x14ac:dyDescent="0.25">
      <c r="A5" s="110" t="s">
        <v>2141</v>
      </c>
      <c r="B5" s="109" t="s">
        <v>2142</v>
      </c>
      <c r="C5" s="109" t="s">
        <v>2143</v>
      </c>
      <c r="D5" s="152" t="s">
        <v>2144</v>
      </c>
      <c r="E5" s="152" t="s">
        <v>2145</v>
      </c>
      <c r="F5" s="150" t="s">
        <v>36</v>
      </c>
      <c r="G5" s="150" t="s">
        <v>35</v>
      </c>
      <c r="H5" s="150" t="s">
        <v>35</v>
      </c>
    </row>
    <row r="6" spans="1:10" ht="178.5" x14ac:dyDescent="0.25">
      <c r="A6" s="110" t="s">
        <v>2146</v>
      </c>
      <c r="B6" s="109" t="s">
        <v>2142</v>
      </c>
      <c r="C6" s="109" t="s">
        <v>2147</v>
      </c>
      <c r="D6" s="152" t="s">
        <v>2148</v>
      </c>
      <c r="E6" s="152" t="s">
        <v>2145</v>
      </c>
      <c r="F6" s="150" t="s">
        <v>35</v>
      </c>
      <c r="G6" s="150" t="s">
        <v>36</v>
      </c>
      <c r="H6" s="150" t="s">
        <v>35</v>
      </c>
    </row>
    <row r="7" spans="1:10" ht="89.25" x14ac:dyDescent="0.25">
      <c r="A7" s="110" t="s">
        <v>2149</v>
      </c>
      <c r="B7" s="109" t="s">
        <v>2142</v>
      </c>
      <c r="C7" s="109" t="s">
        <v>2150</v>
      </c>
      <c r="D7" s="152" t="s">
        <v>2151</v>
      </c>
      <c r="E7" s="152" t="s">
        <v>2152</v>
      </c>
      <c r="F7" s="150" t="s">
        <v>36</v>
      </c>
      <c r="G7" s="150" t="s">
        <v>36</v>
      </c>
      <c r="H7" s="150" t="s">
        <v>35</v>
      </c>
    </row>
    <row r="8" spans="1:10" ht="89.25" x14ac:dyDescent="0.25">
      <c r="A8" s="110" t="s">
        <v>2153</v>
      </c>
      <c r="B8" s="109" t="s">
        <v>2142</v>
      </c>
      <c r="C8" s="109" t="s">
        <v>2154</v>
      </c>
      <c r="D8" s="152" t="s">
        <v>2155</v>
      </c>
      <c r="E8" s="152" t="s">
        <v>2152</v>
      </c>
      <c r="F8" s="150" t="s">
        <v>36</v>
      </c>
      <c r="G8" s="150" t="s">
        <v>36</v>
      </c>
      <c r="H8" s="150" t="s">
        <v>35</v>
      </c>
    </row>
    <row r="9" spans="1:10" ht="216.75" x14ac:dyDescent="0.25">
      <c r="A9" s="110" t="s">
        <v>2156</v>
      </c>
      <c r="B9" s="109" t="s">
        <v>2142</v>
      </c>
      <c r="C9" s="109" t="s">
        <v>2157</v>
      </c>
      <c r="D9" s="152" t="s">
        <v>2158</v>
      </c>
      <c r="E9" s="152" t="s">
        <v>2159</v>
      </c>
      <c r="F9" s="150" t="s">
        <v>35</v>
      </c>
      <c r="G9" s="150" t="s">
        <v>35</v>
      </c>
      <c r="H9" s="150" t="s">
        <v>35</v>
      </c>
    </row>
    <row r="10" spans="1:10" ht="242.25" x14ac:dyDescent="0.25">
      <c r="A10" s="110" t="s">
        <v>2160</v>
      </c>
      <c r="B10" s="109" t="s">
        <v>2142</v>
      </c>
      <c r="C10" s="109" t="s">
        <v>2161</v>
      </c>
      <c r="D10" s="152" t="s">
        <v>2162</v>
      </c>
      <c r="E10" s="152" t="s">
        <v>2159</v>
      </c>
      <c r="F10" s="150" t="s">
        <v>35</v>
      </c>
      <c r="G10" s="150" t="s">
        <v>36</v>
      </c>
      <c r="H10" s="150" t="s">
        <v>35</v>
      </c>
    </row>
    <row r="11" spans="1:10" ht="231" customHeight="1" x14ac:dyDescent="0.25">
      <c r="A11" s="110" t="s">
        <v>2163</v>
      </c>
      <c r="B11" s="109" t="s">
        <v>2142</v>
      </c>
      <c r="C11" s="109" t="s">
        <v>2164</v>
      </c>
      <c r="D11" s="152" t="s">
        <v>2165</v>
      </c>
      <c r="E11" s="152" t="s">
        <v>2159</v>
      </c>
      <c r="F11" s="150" t="s">
        <v>35</v>
      </c>
      <c r="G11" s="150" t="s">
        <v>36</v>
      </c>
      <c r="H11" s="150" t="s">
        <v>35</v>
      </c>
    </row>
    <row r="12" spans="1:10" ht="165.75" x14ac:dyDescent="0.25">
      <c r="A12" s="110" t="s">
        <v>2166</v>
      </c>
      <c r="B12" s="109" t="s">
        <v>2142</v>
      </c>
      <c r="C12" s="109" t="s">
        <v>2167</v>
      </c>
      <c r="D12" s="152" t="s">
        <v>2168</v>
      </c>
      <c r="E12" s="152" t="s">
        <v>2169</v>
      </c>
      <c r="F12" s="150" t="s">
        <v>36</v>
      </c>
      <c r="G12" s="150" t="s">
        <v>36</v>
      </c>
      <c r="H12" s="150" t="s">
        <v>35</v>
      </c>
    </row>
    <row r="13" spans="1:10" ht="128.25" x14ac:dyDescent="0.25">
      <c r="A13" s="110" t="s">
        <v>2170</v>
      </c>
      <c r="B13" s="109" t="s">
        <v>2142</v>
      </c>
      <c r="C13" s="109" t="s">
        <v>2171</v>
      </c>
      <c r="D13" s="152" t="s">
        <v>2172</v>
      </c>
      <c r="E13" s="151" t="s">
        <v>2173</v>
      </c>
      <c r="F13" s="150" t="s">
        <v>35</v>
      </c>
      <c r="G13" s="150" t="s">
        <v>36</v>
      </c>
      <c r="H13" s="150" t="s">
        <v>35</v>
      </c>
    </row>
    <row r="14" spans="1:10" ht="178.5" x14ac:dyDescent="0.25">
      <c r="A14" s="110" t="s">
        <v>2174</v>
      </c>
      <c r="B14" s="109" t="s">
        <v>2142</v>
      </c>
      <c r="C14" s="109" t="s">
        <v>2175</v>
      </c>
      <c r="D14" s="152" t="s">
        <v>2176</v>
      </c>
      <c r="E14" s="152" t="s">
        <v>2177</v>
      </c>
      <c r="F14" s="150" t="s">
        <v>36</v>
      </c>
      <c r="G14" s="150" t="s">
        <v>36</v>
      </c>
      <c r="H14" s="150" t="s">
        <v>35</v>
      </c>
    </row>
    <row r="15" spans="1:10" ht="80.099999999999994" customHeight="1" x14ac:dyDescent="0.25">
      <c r="A15" s="149" t="s">
        <v>2178</v>
      </c>
      <c r="B15" s="109" t="s">
        <v>2012</v>
      </c>
      <c r="C15" s="149" t="s">
        <v>2179</v>
      </c>
      <c r="D15" s="151" t="s">
        <v>2180</v>
      </c>
      <c r="E15" s="152" t="s">
        <v>2181</v>
      </c>
      <c r="F15" s="150" t="s">
        <v>36</v>
      </c>
      <c r="G15" s="150" t="s">
        <v>36</v>
      </c>
      <c r="H15" s="150" t="s">
        <v>35</v>
      </c>
    </row>
  </sheetData>
  <mergeCells count="7">
    <mergeCell ref="A3:A4"/>
    <mergeCell ref="B3:B4"/>
    <mergeCell ref="I3:I4"/>
    <mergeCell ref="C3:C4"/>
    <mergeCell ref="D3:D4"/>
    <mergeCell ref="E3:E4"/>
    <mergeCell ref="F3:H3"/>
  </mergeCells>
  <phoneticPr fontId="24" type="noConversion"/>
  <conditionalFormatting sqref="A15">
    <cfRule type="containsText" dxfId="3" priority="1" operator="containsText" text="Opportunity">
      <formula>NOT(ISERROR(SEARCH("Opportunity",A15)))</formula>
    </cfRule>
  </conditionalFormatting>
  <conditionalFormatting sqref="B5:B15">
    <cfRule type="containsText" dxfId="2" priority="2" operator="containsText" text="Opportunity">
      <formula>NOT(ISERROR(SEARCH("Opportunity",B5)))</formula>
    </cfRule>
  </conditionalFormatting>
  <conditionalFormatting sqref="F5:H15">
    <cfRule type="containsText" dxfId="1" priority="4" operator="containsText" text="Moderate">
      <formula>NOT(ISERROR(SEARCH("Moderate",F5)))</formula>
    </cfRule>
    <cfRule type="containsText" dxfId="0" priority="5" operator="containsText" text="High">
      <formula>NOT(ISERROR(SEARCH("High",F5)))</formula>
    </cfRule>
  </conditionalFormatting>
  <dataValidations count="2">
    <dataValidation type="list" allowBlank="1" showInputMessage="1" showErrorMessage="1" sqref="B5:B15" xr:uid="{654C6CF9-988B-4A88-A32F-BDDD8C9CFEB1}">
      <formula1>"Direct, Indirect, Compounding, Transition, Opportunity"</formula1>
    </dataValidation>
    <dataValidation type="list" allowBlank="1" showInputMessage="1" showErrorMessage="1" sqref="F5:H15" xr:uid="{B1091196-C535-4972-AD01-D291794FF4DD}">
      <formula1>"Low, Moderate, High"</formula1>
    </dataValidation>
  </dataValidations>
  <pageMargins left="0.7" right="0.7" top="0.75" bottom="0.75" header="0.3" footer="0.3"/>
  <pageSetup paperSize="66" orientation="portrait" horizontalDpi="300" verticalDpi="300" r:id="rId1"/>
  <headerFooter>
    <oddHeader>&amp;L&amp;"Calibri"&amp;8&amp;K000000 Sensitivity: General&amp;1#_x000D_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E3F8E-FD5B-4DC8-9D35-828F50E7DFBC}">
  <sheetPr codeName="Sheet6"/>
  <dimension ref="A1:B44"/>
  <sheetViews>
    <sheetView workbookViewId="0">
      <selection activeCell="B9" sqref="B9"/>
    </sheetView>
    <sheetView workbookViewId="1"/>
  </sheetViews>
  <sheetFormatPr defaultRowHeight="15" x14ac:dyDescent="0.25"/>
  <cols>
    <col min="1" max="1" width="39.5703125" customWidth="1"/>
    <col min="2" max="2" width="57.42578125" bestFit="1" customWidth="1"/>
    <col min="3" max="3" width="8.5703125" customWidth="1"/>
  </cols>
  <sheetData>
    <row r="1" spans="1:2" x14ac:dyDescent="0.25">
      <c r="A1" s="9" t="s">
        <v>2182</v>
      </c>
      <c r="B1" s="9" t="s">
        <v>2183</v>
      </c>
    </row>
    <row r="2" spans="1:2" x14ac:dyDescent="0.25">
      <c r="A2" s="436" t="s">
        <v>2184</v>
      </c>
      <c r="B2" s="437" t="s">
        <v>2185</v>
      </c>
    </row>
    <row r="3" spans="1:2" ht="15.75" thickBot="1" x14ac:dyDescent="0.3">
      <c r="A3" s="436"/>
      <c r="B3" s="438"/>
    </row>
    <row r="4" spans="1:2" ht="15.75" thickBot="1" x14ac:dyDescent="0.3">
      <c r="A4" s="436"/>
      <c r="B4" s="10" t="s">
        <v>2186</v>
      </c>
    </row>
    <row r="5" spans="1:2" ht="15.75" thickBot="1" x14ac:dyDescent="0.3">
      <c r="A5" s="436"/>
      <c r="B5" s="10" t="s">
        <v>211</v>
      </c>
    </row>
    <row r="6" spans="1:2" ht="15.75" thickBot="1" x14ac:dyDescent="0.3">
      <c r="A6" s="436"/>
      <c r="B6" s="10" t="s">
        <v>2187</v>
      </c>
    </row>
    <row r="7" spans="1:2" ht="15.75" thickBot="1" x14ac:dyDescent="0.3">
      <c r="A7" s="436"/>
      <c r="B7" s="10" t="s">
        <v>28</v>
      </c>
    </row>
    <row r="8" spans="1:2" ht="15.75" thickBot="1" x14ac:dyDescent="0.3"/>
    <row r="9" spans="1:2" ht="15.75" thickBot="1" x14ac:dyDescent="0.3">
      <c r="A9" s="439" t="s">
        <v>2188</v>
      </c>
      <c r="B9" s="11" t="s">
        <v>710</v>
      </c>
    </row>
    <row r="10" spans="1:2" ht="15.75" thickBot="1" x14ac:dyDescent="0.3">
      <c r="A10" s="440"/>
      <c r="B10" s="12" t="s">
        <v>1001</v>
      </c>
    </row>
    <row r="11" spans="1:2" ht="15.75" thickBot="1" x14ac:dyDescent="0.3">
      <c r="A11" s="440"/>
      <c r="B11" s="12" t="s">
        <v>1361</v>
      </c>
    </row>
    <row r="12" spans="1:2" ht="15.75" thickBot="1" x14ac:dyDescent="0.3">
      <c r="A12" s="440"/>
      <c r="B12" s="12" t="s">
        <v>901</v>
      </c>
    </row>
    <row r="13" spans="1:2" ht="15.75" thickBot="1" x14ac:dyDescent="0.3">
      <c r="A13" s="440"/>
      <c r="B13" s="12" t="s">
        <v>443</v>
      </c>
    </row>
    <row r="14" spans="1:2" ht="15.75" thickBot="1" x14ac:dyDescent="0.3">
      <c r="A14" s="440"/>
      <c r="B14" s="12" t="s">
        <v>651</v>
      </c>
    </row>
    <row r="15" spans="1:2" ht="15.75" thickBot="1" x14ac:dyDescent="0.3">
      <c r="A15" s="440"/>
      <c r="B15" s="12" t="s">
        <v>768</v>
      </c>
    </row>
    <row r="16" spans="1:2" ht="15.75" thickBot="1" x14ac:dyDescent="0.3">
      <c r="A16" s="440"/>
      <c r="B16" s="12" t="s">
        <v>1300</v>
      </c>
    </row>
    <row r="17" spans="1:2" ht="15.75" thickBot="1" x14ac:dyDescent="0.3">
      <c r="A17" s="440"/>
      <c r="B17" s="12" t="s">
        <v>1614</v>
      </c>
    </row>
    <row r="18" spans="1:2" ht="15.75" thickBot="1" x14ac:dyDescent="0.3">
      <c r="A18" s="440"/>
      <c r="B18" s="12" t="s">
        <v>1633</v>
      </c>
    </row>
    <row r="19" spans="1:2" ht="15.75" thickBot="1" x14ac:dyDescent="0.3"/>
    <row r="20" spans="1:2" ht="15.75" thickBot="1" x14ac:dyDescent="0.3">
      <c r="A20" s="441" t="s">
        <v>2189</v>
      </c>
      <c r="B20" s="13" t="s">
        <v>732</v>
      </c>
    </row>
    <row r="21" spans="1:2" ht="15.75" thickBot="1" x14ac:dyDescent="0.3">
      <c r="A21" s="442"/>
      <c r="B21" s="14" t="s">
        <v>89</v>
      </c>
    </row>
    <row r="22" spans="1:2" ht="15.75" thickBot="1" x14ac:dyDescent="0.3">
      <c r="A22" s="442"/>
      <c r="B22" s="14" t="s">
        <v>779</v>
      </c>
    </row>
    <row r="23" spans="1:2" ht="15.75" thickBot="1" x14ac:dyDescent="0.3">
      <c r="A23" s="442"/>
      <c r="B23" s="14" t="s">
        <v>550</v>
      </c>
    </row>
    <row r="24" spans="1:2" ht="15.75" thickBot="1" x14ac:dyDescent="0.3">
      <c r="A24" s="442"/>
      <c r="B24" s="14" t="s">
        <v>151</v>
      </c>
    </row>
    <row r="25" spans="1:2" ht="15.75" thickBot="1" x14ac:dyDescent="0.3">
      <c r="A25" s="442"/>
      <c r="B25" s="14" t="s">
        <v>693</v>
      </c>
    </row>
    <row r="26" spans="1:2" ht="15.75" thickBot="1" x14ac:dyDescent="0.3">
      <c r="A26" s="442"/>
      <c r="B26" s="14" t="s">
        <v>718</v>
      </c>
    </row>
    <row r="27" spans="1:2" ht="15.75" thickBot="1" x14ac:dyDescent="0.3">
      <c r="A27" s="442"/>
      <c r="B27" s="14" t="s">
        <v>483</v>
      </c>
    </row>
    <row r="28" spans="1:2" ht="15.75" thickBot="1" x14ac:dyDescent="0.3">
      <c r="A28" s="442"/>
      <c r="B28" s="14" t="s">
        <v>632</v>
      </c>
    </row>
    <row r="29" spans="1:2" ht="15.75" thickBot="1" x14ac:dyDescent="0.3">
      <c r="A29" s="442"/>
      <c r="B29" s="14" t="s">
        <v>801</v>
      </c>
    </row>
    <row r="30" spans="1:2" ht="15.75" thickBot="1" x14ac:dyDescent="0.3">
      <c r="A30" s="442"/>
      <c r="B30" s="14" t="s">
        <v>870</v>
      </c>
    </row>
    <row r="31" spans="1:2" ht="15.75" thickBot="1" x14ac:dyDescent="0.3">
      <c r="A31" s="442"/>
      <c r="B31" s="14" t="s">
        <v>928</v>
      </c>
    </row>
    <row r="32" spans="1:2" ht="15.75" thickBot="1" x14ac:dyDescent="0.3"/>
    <row r="33" spans="1:2" ht="15.75" thickBot="1" x14ac:dyDescent="0.3">
      <c r="A33" s="443" t="s">
        <v>2190</v>
      </c>
      <c r="B33" s="15" t="s">
        <v>2191</v>
      </c>
    </row>
    <row r="34" spans="1:2" ht="15.75" thickBot="1" x14ac:dyDescent="0.3">
      <c r="A34" s="444"/>
      <c r="B34" s="16" t="s">
        <v>58</v>
      </c>
    </row>
    <row r="35" spans="1:2" ht="15.75" thickBot="1" x14ac:dyDescent="0.3">
      <c r="A35" s="444"/>
      <c r="B35" s="16" t="s">
        <v>69</v>
      </c>
    </row>
    <row r="36" spans="1:2" ht="15.75" thickBot="1" x14ac:dyDescent="0.3">
      <c r="A36" s="444"/>
      <c r="B36" s="16" t="s">
        <v>224</v>
      </c>
    </row>
    <row r="37" spans="1:2" ht="15.75" thickBot="1" x14ac:dyDescent="0.3">
      <c r="A37" s="444"/>
      <c r="B37" s="16" t="s">
        <v>47</v>
      </c>
    </row>
    <row r="38" spans="1:2" ht="15.75" thickBot="1" x14ac:dyDescent="0.3">
      <c r="A38" s="444"/>
      <c r="B38" s="16" t="s">
        <v>425</v>
      </c>
    </row>
    <row r="39" spans="1:2" ht="15.75" thickBot="1" x14ac:dyDescent="0.3"/>
    <row r="40" spans="1:2" ht="15.75" thickBot="1" x14ac:dyDescent="0.3">
      <c r="A40" s="434" t="s">
        <v>2192</v>
      </c>
      <c r="B40" s="153" t="s">
        <v>2193</v>
      </c>
    </row>
    <row r="41" spans="1:2" ht="15.75" thickBot="1" x14ac:dyDescent="0.3">
      <c r="A41" s="435"/>
      <c r="B41" s="154" t="s">
        <v>2194</v>
      </c>
    </row>
    <row r="42" spans="1:2" ht="15.75" thickBot="1" x14ac:dyDescent="0.3">
      <c r="A42" s="435"/>
      <c r="B42" s="154" t="s">
        <v>2195</v>
      </c>
    </row>
    <row r="43" spans="1:2" ht="15.75" thickBot="1" x14ac:dyDescent="0.3">
      <c r="A43" s="435"/>
      <c r="B43" s="154" t="s">
        <v>2196</v>
      </c>
    </row>
    <row r="44" spans="1:2" ht="15.75" thickBot="1" x14ac:dyDescent="0.3">
      <c r="A44" s="435"/>
      <c r="B44" s="154" t="s">
        <v>2197</v>
      </c>
    </row>
  </sheetData>
  <sheetProtection algorithmName="SHA-512" hashValue="jVoGOn59ItBuP6PT6Q2roxNHgIoy7NNUmCumAoOgYtbTFho2Vl07c8+HklE0uOwQx6aakVzdVoouWwsnWGuPgw==" saltValue="QBgdkZYXPh/5leFANxXeww==" spinCount="100000" sheet="1" objects="1" scenarios="1" sort="0" autoFilter="0"/>
  <mergeCells count="6">
    <mergeCell ref="A40:A44"/>
    <mergeCell ref="A2:A7"/>
    <mergeCell ref="B2:B3"/>
    <mergeCell ref="A9:A18"/>
    <mergeCell ref="A20:A31"/>
    <mergeCell ref="A33:A38"/>
  </mergeCells>
  <pageMargins left="0.7" right="0.7" top="0.75" bottom="0.75" header="0.3" footer="0.3"/>
  <pageSetup paperSize="124" orientation="landscape" horizontalDpi="300" verticalDpi="300" r:id="rId1"/>
  <headerFooter>
    <oddHeader>&amp;L&amp;"Calibri"&amp;8&amp;K000000 Sensitivity: General&amp;1#_x000D_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30C5F-BC4E-4EBD-8B12-518F74880FBB}">
  <sheetPr codeName="Sheet7"/>
  <dimension ref="B1:T40"/>
  <sheetViews>
    <sheetView workbookViewId="0"/>
    <sheetView workbookViewId="1"/>
  </sheetViews>
  <sheetFormatPr defaultRowHeight="15" x14ac:dyDescent="0.25"/>
  <cols>
    <col min="2" max="2" width="18" bestFit="1" customWidth="1"/>
    <col min="3" max="3" width="44.5703125" customWidth="1"/>
    <col min="4" max="4" width="63" customWidth="1"/>
    <col min="5" max="5" width="12.5703125" customWidth="1"/>
    <col min="6" max="6" width="14" bestFit="1" customWidth="1"/>
    <col min="7" max="7" width="14" customWidth="1"/>
    <col min="8" max="8" width="12" customWidth="1"/>
    <col min="9" max="9" width="15.5703125" customWidth="1"/>
    <col min="10" max="10" width="13.42578125" customWidth="1"/>
    <col min="13" max="13" width="11.5703125" bestFit="1" customWidth="1"/>
    <col min="16" max="16" width="17.42578125" customWidth="1"/>
    <col min="20" max="20" width="14.5703125" customWidth="1"/>
  </cols>
  <sheetData>
    <row r="1" spans="2:20" ht="15.75" thickBot="1" x14ac:dyDescent="0.3"/>
    <row r="2" spans="2:20" ht="32.25" customHeight="1" x14ac:dyDescent="0.25">
      <c r="B2" s="17" t="s">
        <v>2198</v>
      </c>
      <c r="C2" s="18"/>
      <c r="D2" s="18"/>
      <c r="E2" s="18"/>
      <c r="F2" s="18"/>
      <c r="G2" s="18"/>
      <c r="H2" s="18"/>
      <c r="I2" s="18"/>
      <c r="J2" s="18"/>
      <c r="K2" s="18"/>
      <c r="L2" s="18"/>
      <c r="M2" s="18"/>
      <c r="N2" s="18"/>
      <c r="O2" s="18"/>
      <c r="P2" s="18"/>
      <c r="Q2" s="18"/>
      <c r="R2" s="18"/>
      <c r="S2" s="18"/>
      <c r="T2" s="19"/>
    </row>
    <row r="3" spans="2:20" x14ac:dyDescent="0.25">
      <c r="B3" s="20" t="s">
        <v>2199</v>
      </c>
      <c r="C3" s="21" t="s">
        <v>2200</v>
      </c>
      <c r="D3" s="21" t="s">
        <v>2201</v>
      </c>
      <c r="T3" s="22"/>
    </row>
    <row r="4" spans="2:20" ht="30" x14ac:dyDescent="0.25">
      <c r="B4" s="23" t="s">
        <v>37</v>
      </c>
      <c r="C4" s="24" t="s">
        <v>2202</v>
      </c>
      <c r="D4" s="25" t="s">
        <v>2203</v>
      </c>
      <c r="T4" s="22"/>
    </row>
    <row r="5" spans="2:20" ht="30" x14ac:dyDescent="0.25">
      <c r="B5" s="23" t="s">
        <v>36</v>
      </c>
      <c r="C5" s="24" t="s">
        <v>2204</v>
      </c>
      <c r="D5" s="25" t="s">
        <v>2205</v>
      </c>
      <c r="T5" s="22"/>
    </row>
    <row r="6" spans="2:20" ht="30" x14ac:dyDescent="0.25">
      <c r="B6" s="23" t="s">
        <v>35</v>
      </c>
      <c r="C6" s="24" t="s">
        <v>2206</v>
      </c>
      <c r="D6" s="25" t="s">
        <v>2207</v>
      </c>
      <c r="T6" s="22"/>
    </row>
    <row r="7" spans="2:20" ht="30" x14ac:dyDescent="0.25">
      <c r="B7" s="26" t="s">
        <v>34</v>
      </c>
      <c r="C7" s="27" t="s">
        <v>2208</v>
      </c>
      <c r="D7" s="28" t="s">
        <v>2209</v>
      </c>
      <c r="T7" s="22"/>
    </row>
    <row r="8" spans="2:20" x14ac:dyDescent="0.25">
      <c r="B8" s="29"/>
      <c r="J8" s="30"/>
      <c r="K8" s="30"/>
      <c r="L8" s="449" t="s">
        <v>14</v>
      </c>
      <c r="M8" s="450"/>
      <c r="N8" s="451"/>
      <c r="O8" s="458" t="s">
        <v>12</v>
      </c>
      <c r="P8" s="458"/>
      <c r="Q8" s="458"/>
      <c r="R8" s="459"/>
      <c r="S8" s="30"/>
      <c r="T8" s="31"/>
    </row>
    <row r="9" spans="2:20" ht="35.25" customHeight="1" x14ac:dyDescent="0.25">
      <c r="B9" s="20" t="s">
        <v>2210</v>
      </c>
      <c r="C9" s="32" t="s">
        <v>2211</v>
      </c>
      <c r="D9" s="21" t="s">
        <v>2200</v>
      </c>
      <c r="F9" s="33" t="s">
        <v>2212</v>
      </c>
      <c r="G9" s="21" t="s">
        <v>2213</v>
      </c>
      <c r="I9" s="33" t="s">
        <v>2214</v>
      </c>
      <c r="J9" s="21" t="s">
        <v>2215</v>
      </c>
      <c r="K9" s="30"/>
      <c r="L9" s="452"/>
      <c r="M9" s="453"/>
      <c r="N9" s="454"/>
      <c r="O9" s="34" t="s">
        <v>34</v>
      </c>
      <c r="P9" s="34" t="s">
        <v>35</v>
      </c>
      <c r="Q9" s="34" t="s">
        <v>36</v>
      </c>
      <c r="R9" s="35" t="s">
        <v>37</v>
      </c>
      <c r="S9" s="30"/>
      <c r="T9" s="36" t="s">
        <v>2216</v>
      </c>
    </row>
    <row r="10" spans="2:20" x14ac:dyDescent="0.25">
      <c r="B10" s="23" t="s">
        <v>37</v>
      </c>
      <c r="C10" s="24">
        <v>4</v>
      </c>
      <c r="D10" s="25" t="s">
        <v>2217</v>
      </c>
      <c r="F10" s="37" t="s">
        <v>2218</v>
      </c>
      <c r="G10" s="38" t="s">
        <v>35</v>
      </c>
      <c r="I10" s="39" t="s">
        <v>2219</v>
      </c>
      <c r="J10" s="25" t="s">
        <v>34</v>
      </c>
      <c r="K10" s="30"/>
      <c r="L10" s="455"/>
      <c r="M10" s="456"/>
      <c r="N10" s="457"/>
      <c r="O10" s="40">
        <v>1</v>
      </c>
      <c r="P10" s="40">
        <v>2</v>
      </c>
      <c r="Q10" s="40">
        <v>3</v>
      </c>
      <c r="R10" s="41">
        <v>4</v>
      </c>
      <c r="S10" s="30"/>
      <c r="T10" s="42" t="s">
        <v>37</v>
      </c>
    </row>
    <row r="11" spans="2:20" ht="15" customHeight="1" x14ac:dyDescent="0.25">
      <c r="B11" s="23" t="s">
        <v>36</v>
      </c>
      <c r="C11" s="24">
        <v>3</v>
      </c>
      <c r="D11" s="25" t="s">
        <v>2220</v>
      </c>
      <c r="F11" s="39" t="s">
        <v>2221</v>
      </c>
      <c r="G11" s="25" t="s">
        <v>36</v>
      </c>
      <c r="I11" s="39" t="s">
        <v>2222</v>
      </c>
      <c r="J11" s="25" t="s">
        <v>34</v>
      </c>
      <c r="K11" s="30"/>
      <c r="L11" s="460" t="s">
        <v>13</v>
      </c>
      <c r="M11" s="43" t="s">
        <v>39</v>
      </c>
      <c r="N11" s="35" t="s">
        <v>2223</v>
      </c>
      <c r="O11" s="44" t="s">
        <v>2218</v>
      </c>
      <c r="P11" s="45" t="s">
        <v>2221</v>
      </c>
      <c r="Q11" s="46" t="s">
        <v>2224</v>
      </c>
      <c r="R11" s="46" t="s">
        <v>2225</v>
      </c>
      <c r="S11" s="30"/>
      <c r="T11" s="47" t="s">
        <v>36</v>
      </c>
    </row>
    <row r="12" spans="2:20" ht="15" customHeight="1" x14ac:dyDescent="0.25">
      <c r="B12" s="23" t="s">
        <v>35</v>
      </c>
      <c r="C12" s="24">
        <v>2</v>
      </c>
      <c r="D12" s="25" t="s">
        <v>2226</v>
      </c>
      <c r="F12" s="39" t="s">
        <v>2224</v>
      </c>
      <c r="G12" s="25" t="s">
        <v>37</v>
      </c>
      <c r="I12" s="39" t="s">
        <v>2227</v>
      </c>
      <c r="J12" s="25" t="s">
        <v>34</v>
      </c>
      <c r="K12" s="30"/>
      <c r="L12" s="461"/>
      <c r="M12" s="43" t="s">
        <v>34</v>
      </c>
      <c r="N12" s="35" t="s">
        <v>2228</v>
      </c>
      <c r="O12" s="48" t="str">
        <f t="shared" ref="O12:R14" si="0">_xlfn.CONCAT($N12,O$10)</f>
        <v>L1</v>
      </c>
      <c r="P12" s="44" t="str">
        <f t="shared" si="0"/>
        <v>L2</v>
      </c>
      <c r="Q12" s="45" t="str">
        <f t="shared" si="0"/>
        <v>L3</v>
      </c>
      <c r="R12" s="46" t="str">
        <f t="shared" si="0"/>
        <v>L4</v>
      </c>
      <c r="S12" s="30"/>
      <c r="T12" s="49" t="s">
        <v>35</v>
      </c>
    </row>
    <row r="13" spans="2:20" x14ac:dyDescent="0.25">
      <c r="B13" s="26" t="s">
        <v>34</v>
      </c>
      <c r="C13" s="27">
        <v>1</v>
      </c>
      <c r="D13" s="28" t="s">
        <v>2229</v>
      </c>
      <c r="F13" s="39" t="s">
        <v>2225</v>
      </c>
      <c r="G13" s="25" t="s">
        <v>37</v>
      </c>
      <c r="I13" s="39" t="s">
        <v>2230</v>
      </c>
      <c r="J13" s="25" t="s">
        <v>35</v>
      </c>
      <c r="K13" s="30"/>
      <c r="L13" s="461"/>
      <c r="M13" s="43" t="s">
        <v>122</v>
      </c>
      <c r="N13" s="35" t="s">
        <v>2231</v>
      </c>
      <c r="O13" s="48" t="str">
        <f t="shared" si="0"/>
        <v>M1</v>
      </c>
      <c r="P13" s="44" t="str">
        <f t="shared" si="0"/>
        <v>M2</v>
      </c>
      <c r="Q13" s="45" t="str">
        <f t="shared" si="0"/>
        <v>M3</v>
      </c>
      <c r="R13" s="45" t="str">
        <f t="shared" si="0"/>
        <v>M4</v>
      </c>
      <c r="S13" s="30"/>
      <c r="T13" s="50" t="s">
        <v>34</v>
      </c>
    </row>
    <row r="14" spans="2:20" x14ac:dyDescent="0.25">
      <c r="B14" s="29"/>
      <c r="F14" s="39" t="s">
        <v>2219</v>
      </c>
      <c r="G14" s="25" t="s">
        <v>34</v>
      </c>
      <c r="I14" s="39" t="s">
        <v>2232</v>
      </c>
      <c r="J14" s="25" t="s">
        <v>34</v>
      </c>
      <c r="K14" s="30"/>
      <c r="L14" s="462"/>
      <c r="M14" s="51" t="s">
        <v>36</v>
      </c>
      <c r="N14" s="41" t="s">
        <v>2233</v>
      </c>
      <c r="O14" s="48" t="str">
        <f t="shared" si="0"/>
        <v>H1</v>
      </c>
      <c r="P14" s="48" t="str">
        <f t="shared" si="0"/>
        <v>H2</v>
      </c>
      <c r="Q14" s="44" t="str">
        <f t="shared" si="0"/>
        <v>H3</v>
      </c>
      <c r="R14" s="44" t="str">
        <f t="shared" si="0"/>
        <v>H4</v>
      </c>
      <c r="S14" s="30"/>
      <c r="T14" s="31"/>
    </row>
    <row r="15" spans="2:20" x14ac:dyDescent="0.25">
      <c r="B15" s="20" t="s">
        <v>13</v>
      </c>
      <c r="C15" s="21" t="s">
        <v>2200</v>
      </c>
      <c r="D15" s="21" t="s">
        <v>2234</v>
      </c>
      <c r="F15" s="39" t="s">
        <v>2222</v>
      </c>
      <c r="G15" s="25" t="s">
        <v>35</v>
      </c>
      <c r="I15" s="39" t="s">
        <v>2235</v>
      </c>
      <c r="J15" s="25" t="s">
        <v>35</v>
      </c>
      <c r="K15" s="30"/>
      <c r="L15" s="30"/>
      <c r="M15" s="30"/>
      <c r="N15" s="30"/>
      <c r="O15" s="30"/>
      <c r="P15" s="30"/>
      <c r="Q15" s="30"/>
      <c r="R15" s="30"/>
      <c r="S15" s="30"/>
      <c r="T15" s="31"/>
    </row>
    <row r="16" spans="2:20" x14ac:dyDescent="0.25">
      <c r="B16" s="23" t="s">
        <v>36</v>
      </c>
      <c r="C16" s="25" t="s">
        <v>2236</v>
      </c>
      <c r="D16" s="25">
        <v>1</v>
      </c>
      <c r="F16" s="39" t="s">
        <v>2227</v>
      </c>
      <c r="G16" s="25" t="s">
        <v>36</v>
      </c>
      <c r="I16" s="39" t="s">
        <v>2237</v>
      </c>
      <c r="J16" s="25" t="s">
        <v>35</v>
      </c>
      <c r="K16" s="30"/>
      <c r="M16" s="52" t="s">
        <v>2238</v>
      </c>
      <c r="T16" s="22"/>
    </row>
    <row r="17" spans="2:20" ht="15.75" thickBot="1" x14ac:dyDescent="0.3">
      <c r="B17" s="23" t="s">
        <v>122</v>
      </c>
      <c r="C17" s="25" t="s">
        <v>2239</v>
      </c>
      <c r="D17" s="25">
        <v>2</v>
      </c>
      <c r="F17" s="39" t="s">
        <v>2230</v>
      </c>
      <c r="G17" s="25" t="s">
        <v>37</v>
      </c>
      <c r="I17" s="39" t="s">
        <v>2240</v>
      </c>
      <c r="J17" s="25" t="s">
        <v>36</v>
      </c>
      <c r="K17" s="30"/>
      <c r="L17" s="453" t="s">
        <v>2215</v>
      </c>
      <c r="M17" s="453"/>
      <c r="N17" s="453"/>
      <c r="O17" s="463" t="s">
        <v>10</v>
      </c>
      <c r="P17" s="463"/>
      <c r="Q17" s="463"/>
      <c r="R17" s="463"/>
      <c r="T17" s="22"/>
    </row>
    <row r="18" spans="2:20" x14ac:dyDescent="0.25">
      <c r="B18" s="23" t="s">
        <v>34</v>
      </c>
      <c r="C18" s="25" t="s">
        <v>2241</v>
      </c>
      <c r="D18" s="25">
        <v>3</v>
      </c>
      <c r="F18" s="39" t="s">
        <v>2232</v>
      </c>
      <c r="G18" s="25" t="s">
        <v>34</v>
      </c>
      <c r="I18" s="39" t="s">
        <v>2242</v>
      </c>
      <c r="J18" s="25" t="s">
        <v>35</v>
      </c>
      <c r="K18" s="30"/>
      <c r="L18" s="453"/>
      <c r="M18" s="453"/>
      <c r="N18" s="453"/>
      <c r="O18" s="53" t="s">
        <v>34</v>
      </c>
      <c r="P18" s="53" t="s">
        <v>35</v>
      </c>
      <c r="Q18" s="53" t="s">
        <v>36</v>
      </c>
      <c r="R18" s="53" t="s">
        <v>37</v>
      </c>
      <c r="T18" s="54" t="s">
        <v>2243</v>
      </c>
    </row>
    <row r="19" spans="2:20" x14ac:dyDescent="0.25">
      <c r="B19" s="26" t="s">
        <v>39</v>
      </c>
      <c r="C19" s="28" t="s">
        <v>2244</v>
      </c>
      <c r="D19" s="28">
        <v>4</v>
      </c>
      <c r="F19" s="39" t="s">
        <v>2235</v>
      </c>
      <c r="G19" s="25" t="s">
        <v>35</v>
      </c>
      <c r="I19" s="39" t="s">
        <v>2245</v>
      </c>
      <c r="J19" s="25" t="s">
        <v>36</v>
      </c>
      <c r="K19" s="30"/>
      <c r="L19" s="453"/>
      <c r="M19" s="453"/>
      <c r="N19" s="453"/>
      <c r="O19" s="55" t="s">
        <v>2228</v>
      </c>
      <c r="P19" s="55" t="s">
        <v>2231</v>
      </c>
      <c r="Q19" s="55" t="s">
        <v>2233</v>
      </c>
      <c r="R19" s="55" t="s">
        <v>2246</v>
      </c>
      <c r="T19" s="56" t="s">
        <v>2247</v>
      </c>
    </row>
    <row r="20" spans="2:20" x14ac:dyDescent="0.25">
      <c r="F20" s="39" t="s">
        <v>2237</v>
      </c>
      <c r="G20" s="25" t="s">
        <v>36</v>
      </c>
      <c r="I20" s="39" t="s">
        <v>2248</v>
      </c>
      <c r="J20" s="25" t="s">
        <v>36</v>
      </c>
      <c r="K20" s="30"/>
      <c r="L20" s="464" t="s">
        <v>14</v>
      </c>
      <c r="M20" s="57" t="s">
        <v>37</v>
      </c>
      <c r="N20" s="58">
        <v>4</v>
      </c>
      <c r="O20" s="59" t="str">
        <f>_xlfn.CONCAT(O$19,$N20)</f>
        <v>L4</v>
      </c>
      <c r="P20" s="60" t="str">
        <f t="shared" ref="P20:R23" si="1">_xlfn.CONCAT(P$19,$N20)</f>
        <v>M4</v>
      </c>
      <c r="Q20" s="61" t="str">
        <f t="shared" si="1"/>
        <v>H4</v>
      </c>
      <c r="R20" s="61" t="str">
        <f t="shared" si="1"/>
        <v>E4</v>
      </c>
      <c r="T20" s="62" t="s">
        <v>2249</v>
      </c>
    </row>
    <row r="21" spans="2:20" x14ac:dyDescent="0.25">
      <c r="B21" s="20" t="s">
        <v>2250</v>
      </c>
      <c r="C21" s="32" t="s">
        <v>2211</v>
      </c>
      <c r="D21" s="21" t="s">
        <v>2200</v>
      </c>
      <c r="F21" s="39" t="s">
        <v>2240</v>
      </c>
      <c r="G21" s="25" t="s">
        <v>36</v>
      </c>
      <c r="I21" s="39" t="s">
        <v>2251</v>
      </c>
      <c r="J21" s="25" t="s">
        <v>37</v>
      </c>
      <c r="K21" s="30"/>
      <c r="L21" s="464"/>
      <c r="M21" s="57" t="s">
        <v>36</v>
      </c>
      <c r="N21" s="58">
        <v>3</v>
      </c>
      <c r="O21" s="63" t="str">
        <f t="shared" ref="O21:O23" si="2">_xlfn.CONCAT(O$19,$N21)</f>
        <v>L3</v>
      </c>
      <c r="P21" s="59" t="str">
        <f t="shared" si="1"/>
        <v>M3</v>
      </c>
      <c r="Q21" s="60" t="str">
        <f t="shared" si="1"/>
        <v>H3</v>
      </c>
      <c r="R21" s="61" t="str">
        <f t="shared" si="1"/>
        <v>E3</v>
      </c>
      <c r="T21" s="64" t="s">
        <v>2252</v>
      </c>
    </row>
    <row r="22" spans="2:20" ht="45.75" thickBot="1" x14ac:dyDescent="0.3">
      <c r="B22" s="23" t="s">
        <v>37</v>
      </c>
      <c r="C22" s="24">
        <v>4</v>
      </c>
      <c r="D22" s="25" t="s">
        <v>2253</v>
      </c>
      <c r="F22" s="39" t="s">
        <v>2242</v>
      </c>
      <c r="G22" s="25" t="s">
        <v>34</v>
      </c>
      <c r="H22" s="30"/>
      <c r="I22" s="39" t="s">
        <v>2254</v>
      </c>
      <c r="J22" s="25" t="s">
        <v>35</v>
      </c>
      <c r="K22" s="30"/>
      <c r="L22" s="464"/>
      <c r="M22" s="57" t="s">
        <v>35</v>
      </c>
      <c r="N22" s="58">
        <v>2</v>
      </c>
      <c r="O22" s="63" t="str">
        <f t="shared" si="2"/>
        <v>L2</v>
      </c>
      <c r="P22" s="59" t="str">
        <f t="shared" si="1"/>
        <v>M2</v>
      </c>
      <c r="Q22" s="60" t="str">
        <f t="shared" si="1"/>
        <v>H2</v>
      </c>
      <c r="R22" s="60" t="str">
        <f t="shared" si="1"/>
        <v>E2</v>
      </c>
      <c r="T22" s="65" t="s">
        <v>2255</v>
      </c>
    </row>
    <row r="23" spans="2:20" ht="45" x14ac:dyDescent="0.25">
      <c r="B23" s="23" t="s">
        <v>36</v>
      </c>
      <c r="C23" s="24">
        <v>3</v>
      </c>
      <c r="D23" s="25" t="s">
        <v>2256</v>
      </c>
      <c r="F23" s="39" t="s">
        <v>2245</v>
      </c>
      <c r="G23" s="25" t="s">
        <v>34</v>
      </c>
      <c r="I23" s="39" t="s">
        <v>2257</v>
      </c>
      <c r="J23" s="25" t="s">
        <v>36</v>
      </c>
      <c r="K23" s="30"/>
      <c r="L23" s="464"/>
      <c r="M23" s="57" t="s">
        <v>34</v>
      </c>
      <c r="N23" s="58">
        <v>1</v>
      </c>
      <c r="O23" s="63" t="str">
        <f t="shared" si="2"/>
        <v>L1</v>
      </c>
      <c r="P23" s="63" t="str">
        <f t="shared" si="1"/>
        <v>M1</v>
      </c>
      <c r="Q23" s="59" t="str">
        <f t="shared" si="1"/>
        <v>H1</v>
      </c>
      <c r="R23" s="59" t="str">
        <f t="shared" si="1"/>
        <v>E1</v>
      </c>
      <c r="T23" s="66"/>
    </row>
    <row r="24" spans="2:20" ht="45" x14ac:dyDescent="0.25">
      <c r="B24" s="23" t="s">
        <v>35</v>
      </c>
      <c r="C24" s="24">
        <v>2</v>
      </c>
      <c r="D24" s="25" t="s">
        <v>2258</v>
      </c>
      <c r="F24" s="39" t="s">
        <v>2248</v>
      </c>
      <c r="G24" s="25" t="s">
        <v>35</v>
      </c>
      <c r="I24" s="39" t="s">
        <v>2259</v>
      </c>
      <c r="J24" s="25" t="s">
        <v>37</v>
      </c>
      <c r="K24" s="30"/>
      <c r="L24" s="30"/>
      <c r="M24" s="30"/>
      <c r="N24" s="30"/>
      <c r="O24" s="30"/>
      <c r="P24" s="30"/>
      <c r="Q24" s="30"/>
      <c r="R24" s="30"/>
      <c r="S24" s="30"/>
      <c r="T24" s="31"/>
    </row>
    <row r="25" spans="2:20" ht="45.75" thickBot="1" x14ac:dyDescent="0.3">
      <c r="B25" s="26" t="s">
        <v>34</v>
      </c>
      <c r="C25" s="27">
        <v>1</v>
      </c>
      <c r="D25" s="28" t="s">
        <v>2260</v>
      </c>
      <c r="F25" s="67" t="s">
        <v>2251</v>
      </c>
      <c r="G25" s="28" t="s">
        <v>35</v>
      </c>
      <c r="I25" s="67" t="s">
        <v>2261</v>
      </c>
      <c r="J25" s="28" t="s">
        <v>37</v>
      </c>
      <c r="K25" s="30"/>
      <c r="L25" s="30"/>
      <c r="M25" s="30"/>
      <c r="N25" s="30"/>
      <c r="O25" s="30"/>
      <c r="P25" s="30"/>
      <c r="Q25" s="30"/>
      <c r="R25" s="30"/>
      <c r="S25" s="30"/>
      <c r="T25" s="68" t="s">
        <v>2262</v>
      </c>
    </row>
    <row r="26" spans="2:20" ht="15.75" thickBot="1" x14ac:dyDescent="0.3">
      <c r="B26" s="29"/>
      <c r="D26" s="69" t="s">
        <v>2201</v>
      </c>
      <c r="K26" s="30"/>
      <c r="L26" s="70"/>
      <c r="M26" s="71"/>
      <c r="N26" s="445"/>
      <c r="O26" s="446"/>
      <c r="P26" s="446"/>
      <c r="Q26" s="446"/>
      <c r="R26" s="30"/>
      <c r="S26" s="30"/>
      <c r="T26" s="72" t="s">
        <v>41</v>
      </c>
    </row>
    <row r="27" spans="2:20" ht="15.75" thickBot="1" x14ac:dyDescent="0.3">
      <c r="B27" s="29"/>
      <c r="D27" s="30"/>
      <c r="K27" s="30"/>
      <c r="L27" s="73"/>
      <c r="M27" s="74"/>
      <c r="N27" s="75"/>
      <c r="O27" s="75"/>
      <c r="P27" s="75"/>
      <c r="Q27" s="76"/>
      <c r="R27" s="30"/>
      <c r="S27" s="30"/>
      <c r="T27" s="77" t="s">
        <v>84</v>
      </c>
    </row>
    <row r="28" spans="2:20" ht="15.75" thickBot="1" x14ac:dyDescent="0.3">
      <c r="B28" s="29"/>
      <c r="D28" s="30"/>
      <c r="K28" s="30"/>
      <c r="L28" s="447"/>
      <c r="M28" s="78"/>
      <c r="N28" s="75"/>
      <c r="O28" s="75"/>
      <c r="P28" s="75"/>
      <c r="Q28" s="76"/>
      <c r="R28" s="30"/>
      <c r="S28" s="30"/>
      <c r="T28" s="79" t="s">
        <v>35</v>
      </c>
    </row>
    <row r="29" spans="2:20" ht="15.75" thickBot="1" x14ac:dyDescent="0.3">
      <c r="B29" s="29"/>
      <c r="C29" s="30"/>
      <c r="D29" s="30"/>
      <c r="K29" s="30"/>
      <c r="L29" s="448"/>
      <c r="M29" s="78"/>
      <c r="N29" s="75"/>
      <c r="O29" s="75"/>
      <c r="P29" s="75"/>
      <c r="Q29" s="76"/>
      <c r="R29" s="30"/>
      <c r="S29" s="30"/>
      <c r="T29" s="80" t="s">
        <v>479</v>
      </c>
    </row>
    <row r="30" spans="2:20" ht="15.75" thickBot="1" x14ac:dyDescent="0.3">
      <c r="B30" s="29"/>
      <c r="C30" s="30"/>
      <c r="D30" s="30"/>
      <c r="K30" s="30"/>
      <c r="L30" s="448"/>
      <c r="M30" s="78"/>
      <c r="N30" s="75"/>
      <c r="O30" s="75"/>
      <c r="P30" s="75"/>
      <c r="Q30" s="76"/>
      <c r="R30" s="30"/>
      <c r="S30" s="30"/>
      <c r="T30" s="81" t="s">
        <v>1027</v>
      </c>
    </row>
    <row r="31" spans="2:20" x14ac:dyDescent="0.25">
      <c r="B31" s="29"/>
      <c r="C31" s="30"/>
      <c r="D31" s="30"/>
      <c r="K31" s="30"/>
      <c r="L31" s="448"/>
      <c r="M31" s="82"/>
      <c r="N31" s="83"/>
      <c r="O31" s="83"/>
      <c r="P31" s="83"/>
      <c r="Q31" s="84"/>
      <c r="R31" s="30"/>
      <c r="S31" s="30"/>
      <c r="T31" s="31"/>
    </row>
    <row r="32" spans="2:20" x14ac:dyDescent="0.25">
      <c r="B32" s="29"/>
      <c r="C32" s="30"/>
      <c r="D32" s="30"/>
      <c r="K32" s="30"/>
      <c r="L32" s="85"/>
      <c r="R32" s="30"/>
      <c r="S32" s="30"/>
      <c r="T32" s="31"/>
    </row>
    <row r="33" spans="2:20" x14ac:dyDescent="0.25">
      <c r="B33" s="29"/>
      <c r="C33" s="30"/>
      <c r="K33" s="30"/>
      <c r="L33" s="30"/>
      <c r="M33" s="30"/>
      <c r="N33" s="30"/>
      <c r="O33" s="30"/>
      <c r="R33" s="30"/>
      <c r="S33" s="30"/>
      <c r="T33" s="31"/>
    </row>
    <row r="34" spans="2:20" x14ac:dyDescent="0.25">
      <c r="B34" s="68" t="s">
        <v>2243</v>
      </c>
      <c r="C34" s="86"/>
      <c r="K34" s="30"/>
      <c r="L34" s="30"/>
      <c r="M34" s="30"/>
      <c r="N34" s="30"/>
      <c r="O34" s="30"/>
      <c r="R34" s="30"/>
      <c r="S34" s="30"/>
      <c r="T34" s="31"/>
    </row>
    <row r="35" spans="2:20" x14ac:dyDescent="0.25">
      <c r="B35" s="87" t="s">
        <v>37</v>
      </c>
      <c r="C35" s="88">
        <v>4</v>
      </c>
      <c r="K35" s="30"/>
      <c r="L35" s="30"/>
      <c r="M35" s="30"/>
      <c r="N35" s="30"/>
      <c r="O35" s="30"/>
      <c r="R35" s="30"/>
      <c r="S35" s="30"/>
      <c r="T35" s="31"/>
    </row>
    <row r="36" spans="2:20" x14ac:dyDescent="0.25">
      <c r="B36" s="87" t="s">
        <v>36</v>
      </c>
      <c r="C36" s="88">
        <v>3</v>
      </c>
      <c r="K36" s="30"/>
      <c r="L36" s="30"/>
      <c r="M36" s="30"/>
      <c r="N36" s="30"/>
      <c r="O36" s="30"/>
      <c r="P36" s="30"/>
      <c r="Q36" s="30"/>
      <c r="R36" s="30"/>
      <c r="S36" s="30"/>
      <c r="T36" s="31"/>
    </row>
    <row r="37" spans="2:20" x14ac:dyDescent="0.25">
      <c r="B37" s="87" t="s">
        <v>35</v>
      </c>
      <c r="C37" s="88">
        <v>2</v>
      </c>
      <c r="K37" s="30"/>
      <c r="L37" s="30"/>
      <c r="M37" s="30"/>
      <c r="N37" s="30"/>
      <c r="O37" s="30"/>
      <c r="P37" s="30"/>
      <c r="Q37" s="30"/>
      <c r="R37" s="30"/>
      <c r="S37" s="30"/>
      <c r="T37" s="31"/>
    </row>
    <row r="38" spans="2:20" x14ac:dyDescent="0.25">
      <c r="B38" s="87" t="s">
        <v>34</v>
      </c>
      <c r="C38" s="88">
        <v>1</v>
      </c>
      <c r="K38" s="30"/>
      <c r="L38" s="30"/>
      <c r="M38" s="30"/>
      <c r="N38" s="30"/>
      <c r="O38" s="30"/>
      <c r="P38" s="30"/>
      <c r="Q38" s="30"/>
      <c r="R38" s="30"/>
      <c r="S38" s="30"/>
      <c r="T38" s="31"/>
    </row>
    <row r="39" spans="2:20" x14ac:dyDescent="0.25">
      <c r="B39" s="29"/>
      <c r="K39" s="30"/>
      <c r="L39" s="30"/>
      <c r="M39" s="30"/>
      <c r="N39" s="30"/>
      <c r="O39" s="30"/>
      <c r="P39" s="30"/>
      <c r="Q39" s="30"/>
      <c r="R39" s="30"/>
      <c r="S39" s="30"/>
      <c r="T39" s="31"/>
    </row>
    <row r="40" spans="2:20" ht="15.75" thickBot="1" x14ac:dyDescent="0.3">
      <c r="B40" s="89"/>
      <c r="C40" s="90"/>
      <c r="D40" s="90"/>
      <c r="E40" s="90"/>
      <c r="F40" s="90"/>
      <c r="G40" s="90"/>
      <c r="H40" s="90"/>
      <c r="I40" s="90"/>
      <c r="J40" s="90"/>
      <c r="K40" s="90"/>
      <c r="L40" s="90"/>
      <c r="M40" s="90"/>
      <c r="N40" s="90"/>
      <c r="O40" s="90"/>
      <c r="P40" s="90"/>
      <c r="Q40" s="90"/>
      <c r="R40" s="90"/>
      <c r="S40" s="90"/>
      <c r="T40" s="91"/>
    </row>
  </sheetData>
  <sheetProtection algorithmName="SHA-512" hashValue="wXcO8iAbqL38k+TV6845WhXul54eYXnwfdfeplGurwlp8VSgcdR53puTk4RyUaO7vr78FJlfS2D1hfeoUqkYfQ==" saltValue="14riYvc+S7RFfwEwPn8RJw==" spinCount="100000" sheet="1" objects="1" scenarios="1"/>
  <mergeCells count="8">
    <mergeCell ref="N26:Q26"/>
    <mergeCell ref="L28:L31"/>
    <mergeCell ref="L8:N10"/>
    <mergeCell ref="O8:R8"/>
    <mergeCell ref="L11:L14"/>
    <mergeCell ref="L17:N19"/>
    <mergeCell ref="O17:R17"/>
    <mergeCell ref="L20:L23"/>
  </mergeCells>
  <pageMargins left="0.7" right="0.7" top="0.75" bottom="0.75" header="0.3" footer="0.3"/>
  <pageSetup paperSize="124" orientation="landscape" horizontalDpi="300" verticalDpi="300" r:id="rId1"/>
  <headerFooter>
    <oddHeader>&amp;L&amp;"Calibri"&amp;8&amp;K000000 Sensitivity: General&amp;1#_x000D_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D532864B185DA9449EDD0B0960560F420100FB2152C4ED6B064181B97BCB9BF2B6F5" ma:contentTypeVersion="51" ma:contentTypeDescription="" ma:contentTypeScope="" ma:versionID="ac473f11dfbb98fcb0418908945d5e59">
  <xsd:schema xmlns:xsd="http://www.w3.org/2001/XMLSchema" xmlns:xs="http://www.w3.org/2001/XMLSchema" xmlns:p="http://schemas.microsoft.com/office/2006/metadata/properties" xmlns:ns2="377fbc16-82c8-4789-a215-808766876065" xmlns:ns3="7531ee6d-c67c-475b-82bc-7ac77223f644" xmlns:ns4="07ac1b71-0aba-446e-be66-398fa84c8620" xmlns:ns5="50e17bcc-d7b7-459f-990b-1cd6f4156261" xmlns:ns6="7b8e76f7-1683-48fe-9d63-8a3223f67a15" targetNamespace="http://schemas.microsoft.com/office/2006/metadata/properties" ma:root="true" ma:fieldsID="01ddd767b8453d445808f7467f67770c" ns2:_="" ns3:_="" ns4:_="" ns5:_="" ns6:_="">
    <xsd:import namespace="377fbc16-82c8-4789-a215-808766876065"/>
    <xsd:import namespace="7531ee6d-c67c-475b-82bc-7ac77223f644"/>
    <xsd:import namespace="07ac1b71-0aba-446e-be66-398fa84c8620"/>
    <xsd:import namespace="50e17bcc-d7b7-459f-990b-1cd6f4156261"/>
    <xsd:import namespace="7b8e76f7-1683-48fe-9d63-8a3223f67a15"/>
    <xsd:element name="properties">
      <xsd:complexType>
        <xsd:sequence>
          <xsd:element name="documentManagement">
            <xsd:complexType>
              <xsd:all>
                <xsd:element ref="ns2:ProjectActivity" minOccurs="0"/>
                <xsd:element ref="ns3:OnBehalfOf" minOccurs="0"/>
                <xsd:element ref="ns3:Revision_x0020_Number" minOccurs="0"/>
                <xsd:element ref="ns4:DMSPartnerContractor" minOccurs="0"/>
                <xsd:element ref="ns4:DMSIssuedReceivedDate" minOccurs="0"/>
                <xsd:element ref="ns3:i6868cce13be458ea4785981c51cf29b" minOccurs="0"/>
                <xsd:element ref="ns3:p0cab2939f7147a2b9c52663a6dfd4fc" minOccurs="0"/>
                <xsd:element ref="ns3:lc758cec76a64fcfa430cac142113778" minOccurs="0"/>
                <xsd:element ref="ns3:Job_x0020_Number" minOccurs="0"/>
                <xsd:element ref="ns3:Client_x0020_Company" minOccurs="0"/>
                <xsd:element ref="ns3:Job_x0020_Name" minOccurs="0"/>
                <xsd:element ref="ns3:ife4c8ad6dc64b789ceedee1a97d65db" minOccurs="0"/>
                <xsd:element ref="ns3:pdfc03f430814220a5667e259096fb63" minOccurs="0"/>
                <xsd:element ref="ns3:facda832a42b4278b830f1255b4c0b1a" minOccurs="0"/>
                <xsd:element ref="ns3:DMSProjectCountry" minOccurs="0"/>
                <xsd:element ref="ns3:DMSProjectRegion" minOccurs="0"/>
                <xsd:element ref="ns3:DMSParentJobId" minOccurs="0"/>
                <xsd:element ref="ns5:m6ae419f5d6b4b9eb3449c699ee8b387" minOccurs="0"/>
                <xsd:element ref="ns5:gc22440bfbde4c779362ff18c49baec7" minOccurs="0"/>
                <xsd:element ref="ns2:TaxCatchAllLabel" minOccurs="0"/>
                <xsd:element ref="ns2:TaxCatchAll" minOccurs="0"/>
                <xsd:element ref="ns2:_dlc_DocIdUrl" minOccurs="0"/>
                <xsd:element ref="ns2:_dlc_DocIdPersistId" minOccurs="0"/>
                <xsd:element ref="ns2:_dlc_DocId" minOccurs="0"/>
                <xsd:element ref="ns2:Phase_x003a_Phase" minOccurs="0"/>
                <xsd:element ref="ns2:Phase_x003a_WorkPackage" minOccurs="0"/>
                <xsd:element ref="ns6:MediaServiceMetadata" minOccurs="0"/>
                <xsd:element ref="ns6:MediaServiceFastMetadata" minOccurs="0"/>
                <xsd:element ref="ns6:MediaServiceAutoKeyPoints" minOccurs="0"/>
                <xsd:element ref="ns6:MediaServiceKeyPoints" minOccurs="0"/>
                <xsd:element ref="ns2:SharedWithUsers" minOccurs="0"/>
                <xsd:element ref="ns2:SharedWithDetails" minOccurs="0"/>
                <xsd:element ref="ns6:MediaServiceAutoTags" minOccurs="0"/>
                <xsd:element ref="ns6:MediaServiceOCR" minOccurs="0"/>
                <xsd:element ref="ns6:MediaServiceGenerationTime" minOccurs="0"/>
                <xsd:element ref="ns6:MediaServiceEventHashCode" minOccurs="0"/>
                <xsd:element ref="ns6:lcf76f155ced4ddcb4097134ff3c332f" minOccurs="0"/>
                <xsd:element ref="ns6:MediaServiceDateTaken" minOccurs="0"/>
                <xsd:element ref="ns6:MediaLengthInSeconds"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fbc16-82c8-4789-a215-808766876065" elementFormDefault="qualified">
    <xsd:import namespace="http://schemas.microsoft.com/office/2006/documentManagement/types"/>
    <xsd:import namespace="http://schemas.microsoft.com/office/infopath/2007/PartnerControls"/>
    <xsd:element name="ProjectActivity" ma:index="3" nillable="true" ma:displayName="Phase" ma:description="Describe the WP or part of the Project the document relates to" ma:indexed="true" ma:list="{b1b83d40-3016-4497-9233-282725163d56}" ma:internalName="ProjectActivity" ma:showField="Title" ma:web="377fbc16-82c8-4789-a215-808766876065">
      <xsd:simpleType>
        <xsd:restriction base="dms:Lookup"/>
      </xsd:simpleType>
    </xsd:element>
    <xsd:element name="TaxCatchAllLabel" ma:index="34" nillable="true" ma:displayName="Taxonomy Catch All Column1" ma:hidden="true" ma:list="{4363ff56-ad98-4969-875f-f09dbc53ba76}" ma:internalName="TaxCatchAllLabel" ma:readOnly="true" ma:showField="CatchAllDataLabel" ma:web="377fbc16-82c8-4789-a215-808766876065">
      <xsd:complexType>
        <xsd:complexContent>
          <xsd:extension base="dms:MultiChoiceLookup">
            <xsd:sequence>
              <xsd:element name="Value" type="dms:Lookup" maxOccurs="unbounded" minOccurs="0" nillable="true"/>
            </xsd:sequence>
          </xsd:extension>
        </xsd:complexContent>
      </xsd:complexType>
    </xsd:element>
    <xsd:element name="TaxCatchAll" ma:index="35" nillable="true" ma:displayName="Taxonomy Catch All Column" ma:hidden="true" ma:list="{4363ff56-ad98-4969-875f-f09dbc53ba76}" ma:internalName="TaxCatchAll" ma:showField="CatchAllData" ma:web="377fbc16-82c8-4789-a215-808766876065">
      <xsd:complexType>
        <xsd:complexContent>
          <xsd:extension base="dms:MultiChoiceLookup">
            <xsd:sequence>
              <xsd:element name="Value" type="dms:Lookup" maxOccurs="unbounded" minOccurs="0" nillable="true"/>
            </xsd:sequence>
          </xsd:extension>
        </xsd:complexContent>
      </xsd:complex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_dlc_DocId" ma:index="38" nillable="true" ma:displayName="Document ID Value" ma:description="The value of the document ID assigned to this item." ma:internalName="_dlc_DocId" ma:readOnly="true">
      <xsd:simpleType>
        <xsd:restriction base="dms:Text"/>
      </xsd:simpleType>
    </xsd:element>
    <xsd:element name="Phase_x003a_Phase" ma:index="40" nillable="true" ma:displayName="Phase" ma:list="{b1b83d40-3016-4497-9233-282725163d56}" ma:internalName="Phase_x003A_Phase" ma:readOnly="true" ma:showField="Phase" ma:web="377fbc16-82c8-4789-a215-808766876065">
      <xsd:simpleType>
        <xsd:restriction base="dms:Lookup"/>
      </xsd:simpleType>
    </xsd:element>
    <xsd:element name="Phase_x003a_WorkPackage" ma:index="41" nillable="true" ma:displayName="Work Package" ma:list="{b1b83d40-3016-4497-9233-282725163d56}" ma:internalName="Phase_x003A_WorkPackage" ma:readOnly="true" ma:showField="WorkPackage" ma:web="377fbc16-82c8-4789-a215-808766876065">
      <xsd:simpleType>
        <xsd:restriction base="dms:Lookup"/>
      </xsd:simpleType>
    </xsd:element>
    <xsd:element name="SharedWithUsers" ma:index="4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1ee6d-c67c-475b-82bc-7ac77223f644" elementFormDefault="qualified">
    <xsd:import namespace="http://schemas.microsoft.com/office/2006/documentManagement/types"/>
    <xsd:import namespace="http://schemas.microsoft.com/office/infopath/2007/PartnerControls"/>
    <xsd:element name="OnBehalfOf" ma:index="5" nillable="true" ma:displayName="On Behalf Of" ma:list="UserInfo" ma:SharePointGroup="0" ma:internalName="OnBehalfOf"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ion_x0020_Number" ma:index="6" nillable="true" ma:displayName="Revision Number" ma:description="External Ref - complete as required" ma:internalName="Revision_x0020_Number">
      <xsd:simpleType>
        <xsd:restriction base="dms:Text">
          <xsd:maxLength value="255"/>
        </xsd:restriction>
      </xsd:simpleType>
    </xsd:element>
    <xsd:element name="i6868cce13be458ea4785981c51cf29b" ma:index="13" nillable="true" ma:taxonomy="true" ma:internalName="i6868cce13be458ea4785981c51cf29b" ma:taxonomyFieldName="Revision_x0020_Stamp" ma:displayName="Deliverable Stamp" ma:default="" ma:fieldId="{26868cce-13be-458e-a478-5981c51cf29b}" ma:sspId="59eaabf2-d794-4e78-86bb-992376d6023a" ma:termSetId="17dd591c-18ae-49c8-b5de-0a5befddb953" ma:anchorId="00000000-0000-0000-0000-000000000000" ma:open="false" ma:isKeyword="false">
      <xsd:complexType>
        <xsd:sequence>
          <xsd:element ref="pc:Terms" minOccurs="0" maxOccurs="1"/>
        </xsd:sequence>
      </xsd:complexType>
    </xsd:element>
    <xsd:element name="p0cab2939f7147a2b9c52663a6dfd4fc" ma:index="15" nillable="true" ma:taxonomy="true" ma:internalName="p0cab2939f7147a2b9c52663a6dfd4fc" ma:taxonomyFieldName="Originator" ma:displayName="Source Organisation" ma:default="1;#Beca|a9bbb40e-5fed-4cc0-bdb5-0fb463d1eb14" ma:fieldId="{90cab293-9f71-47a2-b9c5-2663a6dfd4fc}" ma:sspId="59eaabf2-d794-4e78-86bb-992376d6023a" ma:termSetId="dc6f6e38-0527-4a6a-896e-b0d8441eca21" ma:anchorId="00000000-0000-0000-0000-000000000000" ma:open="false" ma:isKeyword="false">
      <xsd:complexType>
        <xsd:sequence>
          <xsd:element ref="pc:Terms" minOccurs="0" maxOccurs="1"/>
        </xsd:sequence>
      </xsd:complexType>
    </xsd:element>
    <xsd:element name="lc758cec76a64fcfa430cac142113778" ma:index="16" nillable="true" ma:taxonomy="true" ma:internalName="lc758cec76a64fcfa430cac142113778" ma:taxonomyFieldName="Discipline" ma:displayName="Discipline" ma:indexed="true" ma:default="" ma:fieldId="{5c758cec-76a6-4fcf-a430-cac142113778}" ma:sspId="59eaabf2-d794-4e78-86bb-992376d6023a" ma:termSetId="fd15f6fb-ca54-488c-8028-926dbf1e4014" ma:anchorId="00000000-0000-0000-0000-000000000000" ma:open="false" ma:isKeyword="false">
      <xsd:complexType>
        <xsd:sequence>
          <xsd:element ref="pc:Terms" minOccurs="0" maxOccurs="1"/>
        </xsd:sequence>
      </xsd:complexType>
    </xsd:element>
    <xsd:element name="Job_x0020_Number" ma:index="17" nillable="true" ma:displayName="Job Number" ma:hidden="true" ma:internalName="Job_x0020_Number" ma:readOnly="false">
      <xsd:simpleType>
        <xsd:restriction base="dms:Text">
          <xsd:maxLength value="255"/>
        </xsd:restriction>
      </xsd:simpleType>
    </xsd:element>
    <xsd:element name="Client_x0020_Company" ma:index="18" nillable="true" ma:displayName="Client Company" ma:hidden="true" ma:internalName="Client_x0020_Company" ma:readOnly="false">
      <xsd:simpleType>
        <xsd:restriction base="dms:Text">
          <xsd:maxLength value="255"/>
        </xsd:restriction>
      </xsd:simpleType>
    </xsd:element>
    <xsd:element name="Job_x0020_Name" ma:index="19" nillable="true" ma:displayName="Job Name" ma:hidden="true" ma:internalName="Job_x0020_Name" ma:readOnly="false">
      <xsd:simpleType>
        <xsd:restriction base="dms:Text">
          <xsd:maxLength value="255"/>
        </xsd:restriction>
      </xsd:simpleType>
    </xsd:element>
    <xsd:element name="ife4c8ad6dc64b789ceedee1a97d65db" ma:index="21" nillable="true" ma:taxonomy="true" ma:internalName="ife4c8ad6dc64b789ceedee1a97d65db" ma:taxonomyFieldName="OwningCompany" ma:displayName="Owning Company" ma:readOnly="false" ma:default="" ma:fieldId="{2fe4c8ad-6dc6-4b78-9cee-dee1a97d65db}" ma:sspId="59eaabf2-d794-4e78-86bb-992376d6023a" ma:termSetId="006bedf8-5395-4b5f-80c3-70449bc4ffdf" ma:anchorId="00000000-0000-0000-0000-000000000000" ma:open="false" ma:isKeyword="false">
      <xsd:complexType>
        <xsd:sequence>
          <xsd:element ref="pc:Terms" minOccurs="0" maxOccurs="1"/>
        </xsd:sequence>
      </xsd:complexType>
    </xsd:element>
    <xsd:element name="pdfc03f430814220a5667e259096fb63" ma:index="23" nillable="true" ma:taxonomy="true" ma:internalName="pdfc03f430814220a5667e259096fb63" ma:taxonomyFieldName="Document_x0020_Status" ma:displayName="Document Status" ma:indexed="true" ma:readOnly="false" ma:fieldId="{9dfc03f4-3081-4220-a566-7e259096fb63}" ma:sspId="59eaabf2-d794-4e78-86bb-992376d6023a" ma:termSetId="53875cd7-e5f7-4a88-9f58-2811d8fcdc84" ma:anchorId="00000000-0000-0000-0000-000000000000" ma:open="false" ma:isKeyword="false">
      <xsd:complexType>
        <xsd:sequence>
          <xsd:element ref="pc:Terms" minOccurs="0" maxOccurs="1"/>
        </xsd:sequence>
      </xsd:complexType>
    </xsd:element>
    <xsd:element name="facda832a42b4278b830f1255b4c0b1a" ma:index="25" nillable="true" ma:taxonomy="true" ma:internalName="facda832a42b4278b830f1255b4c0b1a" ma:taxonomyFieldName="DMSProjectDocumentType" ma:displayName="Document Type" ma:indexed="true" ma:default="" ma:fieldId="{facda832-a42b-4278-b830-f1255b4c0b1a}" ma:sspId="59eaabf2-d794-4e78-86bb-992376d6023a" ma:termSetId="3712af3a-154e-424a-8f27-07ae9fc8dd7c" ma:anchorId="00000000-0000-0000-0000-000000000000" ma:open="false" ma:isKeyword="false">
      <xsd:complexType>
        <xsd:sequence>
          <xsd:element ref="pc:Terms" minOccurs="0" maxOccurs="1"/>
        </xsd:sequence>
      </xsd:complexType>
    </xsd:element>
    <xsd:element name="DMSProjectCountry" ma:index="27" nillable="true" ma:displayName="Project Country" ma:hidden="true" ma:internalName="DMSProjectCountry" ma:readOnly="false">
      <xsd:simpleType>
        <xsd:restriction base="dms:Text">
          <xsd:maxLength value="255"/>
        </xsd:restriction>
      </xsd:simpleType>
    </xsd:element>
    <xsd:element name="DMSProjectRegion" ma:index="28" nillable="true" ma:displayName="Project Region" ma:hidden="true" ma:internalName="DMSProjectRegion" ma:readOnly="false">
      <xsd:simpleType>
        <xsd:restriction base="dms:Text">
          <xsd:maxLength value="255"/>
        </xsd:restriction>
      </xsd:simpleType>
    </xsd:element>
    <xsd:element name="DMSParentJobId" ma:index="29" nillable="true" ma:displayName="Parent Job Id" ma:hidden="true" ma:indexed="true" ma:internalName="DMSParentJobI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ac1b71-0aba-446e-be66-398fa84c8620" elementFormDefault="qualified">
    <xsd:import namespace="http://schemas.microsoft.com/office/2006/documentManagement/types"/>
    <xsd:import namespace="http://schemas.microsoft.com/office/infopath/2007/PartnerControls"/>
    <xsd:element name="DMSPartnerContractor" ma:index="9" nillable="true" ma:displayName="Partner / Contractor" ma:default="N/A" ma:description="Add partners to this Choice list, as per project requirements" ma:format="Dropdown" ma:indexed="true" ma:internalName="DMSPartnerContractor">
      <xsd:simpleType>
        <xsd:restriction base="dms:Choice">
          <xsd:enumeration value="N/A"/>
        </xsd:restriction>
      </xsd:simpleType>
    </xsd:element>
    <xsd:element name="DMSIssuedReceivedDate" ma:index="10" nillable="true" ma:displayName="Issued / Received Date" ma:description="Date files issued or received" ma:format="DateOnly" ma:indexed="true" ma:internalName="DMSIssuedReceiv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0e17bcc-d7b7-459f-990b-1cd6f4156261" elementFormDefault="qualified">
    <xsd:import namespace="http://schemas.microsoft.com/office/2006/documentManagement/types"/>
    <xsd:import namespace="http://schemas.microsoft.com/office/infopath/2007/PartnerControls"/>
    <xsd:element name="m6ae419f5d6b4b9eb3449c699ee8b387" ma:index="30" nillable="true" ma:taxonomy="true" ma:internalName="m6ae419f5d6b4b9eb3449c699ee8b387" ma:taxonomyFieldName="DMSMarketSegmentV2" ma:displayName="Market Segment" ma:readOnly="false" ma:default="" ma:fieldId="{66ae419f-5d6b-4b9e-b344-9c699ee8b387}" ma:sspId="59eaabf2-d794-4e78-86bb-992376d6023a" ma:termSetId="bb1e2ad4-5136-4e34-9032-2bd929c43721" ma:anchorId="00000000-0000-0000-0000-000000000000" ma:open="false" ma:isKeyword="false">
      <xsd:complexType>
        <xsd:sequence>
          <xsd:element ref="pc:Terms" minOccurs="0" maxOccurs="1"/>
        </xsd:sequence>
      </xsd:complexType>
    </xsd:element>
    <xsd:element name="gc22440bfbde4c779362ff18c49baec7" ma:index="32" nillable="true" ma:taxonomy="true" ma:internalName="gc22440bfbde4c779362ff18c49baec7" ma:taxonomyFieldName="DMSOwningSection" ma:displayName="Owning Section" ma:readOnly="false" ma:default="" ma:fieldId="{0c22440b-fbde-4c77-9362-ff18c49baec7}" ma:sspId="59eaabf2-d794-4e78-86bb-992376d6023a" ma:termSetId="d4744c90-e617-488e-8798-9db7a396f94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8e76f7-1683-48fe-9d63-8a3223f67a15" elementFormDefault="qualified">
    <xsd:import namespace="http://schemas.microsoft.com/office/2006/documentManagement/types"/>
    <xsd:import namespace="http://schemas.microsoft.com/office/infopath/2007/PartnerControls"/>
    <xsd:element name="MediaServiceMetadata" ma:index="42" nillable="true" ma:displayName="MediaServiceMetadata" ma:hidden="true" ma:internalName="MediaServiceMetadata" ma:readOnly="true">
      <xsd:simpleType>
        <xsd:restriction base="dms:Note"/>
      </xsd:simpleType>
    </xsd:element>
    <xsd:element name="MediaServiceFastMetadata" ma:index="43" nillable="true" ma:displayName="MediaServiceFastMetadata" ma:hidden="true" ma:internalName="MediaServiceFastMetadata" ma:readOnly="true">
      <xsd:simpleType>
        <xsd:restriction base="dms:Note"/>
      </xsd:simpleType>
    </xsd:element>
    <xsd:element name="MediaServiceAutoKeyPoints" ma:index="44" nillable="true" ma:displayName="MediaServiceAutoKeyPoints" ma:hidden="true" ma:internalName="MediaServiceAutoKeyPoints" ma:readOnly="true">
      <xsd:simpleType>
        <xsd:restriction base="dms:Note"/>
      </xsd:simpleType>
    </xsd:element>
    <xsd:element name="MediaServiceKeyPoints" ma:index="45" nillable="true" ma:displayName="KeyPoints" ma:internalName="MediaServiceKeyPoints" ma:readOnly="true">
      <xsd:simpleType>
        <xsd:restriction base="dms:Note">
          <xsd:maxLength value="255"/>
        </xsd:restriction>
      </xsd:simpleType>
    </xsd:element>
    <xsd:element name="MediaServiceAutoTags" ma:index="48" nillable="true" ma:displayName="Tags" ma:internalName="MediaServiceAutoTag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59eaabf2-d794-4e78-86bb-992376d6023a" ma:termSetId="09814cd3-568e-fe90-9814-8d621ff8fb84" ma:anchorId="fba54fb3-c3e1-fe81-a776-ca4b69148c4d" ma:open="true" ma:isKeyword="false">
      <xsd:complexType>
        <xsd:sequence>
          <xsd:element ref="pc:Terms" minOccurs="0" maxOccurs="1"/>
        </xsd:sequence>
      </xsd:complexType>
    </xsd:element>
    <xsd:element name="MediaServiceDateTaken" ma:index="54" nillable="true" ma:displayName="MediaServiceDateTaken" ma:hidden="true" ma:internalName="MediaServiceDateTaken" ma:readOnly="true">
      <xsd:simpleType>
        <xsd:restriction base="dms:Text"/>
      </xsd:simpleType>
    </xsd:element>
    <xsd:element name="MediaLengthInSeconds" ma:index="55" nillable="true" ma:displayName="MediaLengthInSeconds" ma:hidden="true" ma:internalName="MediaLengthInSeconds" ma:readOnly="true">
      <xsd:simpleType>
        <xsd:restriction base="dms:Unknown"/>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MediaServiceSearchProperties" ma:index="5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84e786-0114-4562-9e97-261374caebb4">
      <Terms xmlns="http://schemas.microsoft.com/office/infopath/2007/PartnerControls"/>
    </lcf76f155ced4ddcb4097134ff3c332f>
    <TaxCatchAll xmlns="e6aa0870-da13-4b16-b661-a7483b60e6a1" xsi:nil="true"/>
    <SharedWithUsers xmlns="e6aa0870-da13-4b16-b661-a7483b60e6a1">
      <UserInfo>
        <DisplayName>Cushla Loomb</DisplayName>
        <AccountId>16</AccountId>
        <AccountType/>
      </UserInfo>
      <UserInfo>
        <DisplayName>Kristin Renoux</DisplayName>
        <AccountId>805</AccountId>
        <AccountType/>
      </UserInfo>
      <UserInfo>
        <DisplayName>Erin Connolly</DisplayName>
        <AccountId>646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3F04DC783C2444593C053DBA3299DB4" ma:contentTypeVersion="18" ma:contentTypeDescription="Create a new document." ma:contentTypeScope="" ma:versionID="a7a2f064b091523f105a1e9e3e745991">
  <xsd:schema xmlns:xsd="http://www.w3.org/2001/XMLSchema" xmlns:xs="http://www.w3.org/2001/XMLSchema" xmlns:p="http://schemas.microsoft.com/office/2006/metadata/properties" xmlns:ns2="4484e786-0114-4562-9e97-261374caebb4" xmlns:ns3="e6aa0870-da13-4b16-b661-a7483b60e6a1" targetNamespace="http://schemas.microsoft.com/office/2006/metadata/properties" ma:root="true" ma:fieldsID="0932b1104618b8a2f962ccbfe6a6eef1" ns2:_="" ns3:_="">
    <xsd:import namespace="4484e786-0114-4562-9e97-261374caebb4"/>
    <xsd:import namespace="e6aa0870-da13-4b16-b661-a7483b60e6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4e786-0114-4562-9e97-261374cae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aa60697-10fb-41cb-a743-ec9affcbe28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aa0870-da13-4b16-b661-a7483b60e6a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d393d9-6647-4664-b48c-9abc84c8668d}" ma:internalName="TaxCatchAll" ma:showField="CatchAllData" ma:web="e6aa0870-da13-4b16-b661-a7483b60e6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19726E-F2ED-40CC-A2FE-0856EB25F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fbc16-82c8-4789-a215-808766876065"/>
    <ds:schemaRef ds:uri="7531ee6d-c67c-475b-82bc-7ac77223f644"/>
    <ds:schemaRef ds:uri="07ac1b71-0aba-446e-be66-398fa84c8620"/>
    <ds:schemaRef ds:uri="50e17bcc-d7b7-459f-990b-1cd6f4156261"/>
    <ds:schemaRef ds:uri="7b8e76f7-1683-48fe-9d63-8a3223f67a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316DAB-EEE4-4D88-975C-5E50D6F410D9}">
  <ds:schemaRefs>
    <ds:schemaRef ds:uri="07ac1b71-0aba-446e-be66-398fa84c8620"/>
    <ds:schemaRef ds:uri="377fbc16-82c8-4789-a215-808766876065"/>
    <ds:schemaRef ds:uri="http://purl.org/dc/dcmitype/"/>
    <ds:schemaRef ds:uri="http://schemas.microsoft.com/office/2006/documentManagement/types"/>
    <ds:schemaRef ds:uri="50e17bcc-d7b7-459f-990b-1cd6f4156261"/>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7b8e76f7-1683-48fe-9d63-8a3223f67a15"/>
    <ds:schemaRef ds:uri="7531ee6d-c67c-475b-82bc-7ac77223f644"/>
    <ds:schemaRef ds:uri="http://schemas.microsoft.com/office/2006/metadata/properties"/>
  </ds:schemaRefs>
</ds:datastoreItem>
</file>

<file path=customXml/itemProps3.xml><?xml version="1.0" encoding="utf-8"?>
<ds:datastoreItem xmlns:ds="http://schemas.openxmlformats.org/officeDocument/2006/customXml" ds:itemID="{7F54D44F-3B7F-433E-B05B-BC964DF9E726}">
  <ds:schemaRefs>
    <ds:schemaRef ds:uri="http://schemas.microsoft.com/sharepoint/v3/contenttype/forms"/>
  </ds:schemaRefs>
</ds:datastoreItem>
</file>

<file path=customXml/itemProps4.xml><?xml version="1.0" encoding="utf-8"?>
<ds:datastoreItem xmlns:ds="http://schemas.openxmlformats.org/officeDocument/2006/customXml" ds:itemID="{9B135585-ED86-4634-B17E-8EEDDF0E9CF1}"/>
</file>

<file path=docMetadata/LabelInfo.xml><?xml version="1.0" encoding="utf-8"?>
<clbl:labelList xmlns:clbl="http://schemas.microsoft.com/office/2020/mipLabelMetadata">
  <clbl:label id="{71e8007d-0344-4ee5-bb02-8f24bdb7d471}" enabled="1" method="Standard" siteId="{bb0f7126-b1c5-4f3e-8ca1-2b24f0f746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A. Domains Combined</vt:lpstr>
      <vt:lpstr>1. Natural Env | Whenua</vt:lpstr>
      <vt:lpstr>2. Human | Oranga Tangata</vt:lpstr>
      <vt:lpstr>3. Built Env | Taiohanga</vt:lpstr>
      <vt:lpstr>4. Economy | Whairawa</vt:lpstr>
      <vt:lpstr>Compounding Risks</vt:lpstr>
      <vt:lpstr>5. Transition Risks</vt:lpstr>
      <vt:lpstr>Domains | Te Taiao</vt:lpstr>
      <vt:lpstr>Validation</vt:lpstr>
      <vt:lpstr>Risk Rating Framework</vt:lpstr>
      <vt:lpstr>Sheet1</vt:lpstr>
      <vt:lpstr>Impact Scoring</vt:lpstr>
      <vt:lpstr>'1. Natural Env | Whenua'!Print_Area</vt:lpstr>
      <vt:lpstr>'2. Human | Oranga Tangata'!Print_Area</vt:lpstr>
      <vt:lpstr>'3. Built Env | Taiohanga'!Print_Area</vt:lpstr>
      <vt:lpstr>'4. Economy | Whairawa'!Print_Area</vt:lpstr>
      <vt:lpstr>'Compounding Risks'!Print_Area</vt:lpstr>
      <vt:lpstr>'1. Natural Env | Whenua'!Print_Titles</vt:lpstr>
      <vt:lpstr>'2. Human | Oranga Tangata'!Print_Titles</vt:lpstr>
      <vt:lpstr>'3. Built Env | Taiohanga'!Print_Titles</vt:lpstr>
      <vt:lpstr>'4. Economy | Whairawa'!Print_Titles</vt:lpstr>
      <vt:lpstr>'Compounding Risks'!Print_Titles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Connolly</dc:creator>
  <cp:keywords/>
  <dc:description/>
  <cp:lastModifiedBy>Suze Keith</cp:lastModifiedBy>
  <cp:revision/>
  <cp:lastPrinted>2024-02-12T00:33:28Z</cp:lastPrinted>
  <dcterms:created xsi:type="dcterms:W3CDTF">2023-01-11T01:21:48Z</dcterms:created>
  <dcterms:modified xsi:type="dcterms:W3CDTF">2024-04-22T04:03:53Z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0x01010063F04DC783C2444593C053DBA3299DB4</vt:lpwstr>
  </property>
  <property fmtid="{D5CDD505-2E9C-101B-9397-08002B2CF9AE}" pid="3" name="MediaServiceImageTags">
    <vt:lpwstr/>
  </property>
  <property fmtid="{D5CDD505-2E9C-101B-9397-08002B2CF9AE}" pid="4" name="DMSMarketSegmentV2">
    <vt:lpwstr>1;#Local Government|11545cbd-8c74-4971-914b-7b4249938f8f</vt:lpwstr>
  </property>
  <property fmtid="{D5CDD505-2E9C-101B-9397-08002B2CF9AE}" pid="5" name="OwningCompany">
    <vt:lpwstr>4;#Beca Limited|32943bc8-db00-41f3-beb5-5cb7e1307330</vt:lpwstr>
  </property>
  <property fmtid="{D5CDD505-2E9C-101B-9397-08002B2CF9AE}" pid="6" name="Client_x0020_Address">
    <vt:lpwstr/>
  </property>
  <property fmtid="{D5CDD505-2E9C-101B-9397-08002B2CF9AE}" pid="7" name="Document Status">
    <vt:lpwstr>3;#WIP|db997c6c-dc18-4bc4-99fc-2cbf3aaf93f9</vt:lpwstr>
  </property>
  <property fmtid="{D5CDD505-2E9C-101B-9397-08002B2CF9AE}" pid="8" name="DMSOwningSection">
    <vt:lpwstr>5;#426 - Central Environments - BL|29f78058-fc3e-4443-89b2-1559dc53cfe9</vt:lpwstr>
  </property>
  <property fmtid="{D5CDD505-2E9C-101B-9397-08002B2CF9AE}" pid="9" name="DMSProjectDocumentType">
    <vt:lpwstr/>
  </property>
  <property fmtid="{D5CDD505-2E9C-101B-9397-08002B2CF9AE}" pid="10" name="Discipline">
    <vt:lpwstr/>
  </property>
  <property fmtid="{D5CDD505-2E9C-101B-9397-08002B2CF9AE}" pid="11" name="Revision Stamp">
    <vt:lpwstr/>
  </property>
  <property fmtid="{D5CDD505-2E9C-101B-9397-08002B2CF9AE}" pid="12" name="Originator">
    <vt:lpwstr>2;#Beca|a9bbb40e-5fed-4cc0-bdb5-0fb463d1eb14</vt:lpwstr>
  </property>
  <property fmtid="{D5CDD505-2E9C-101B-9397-08002B2CF9AE}" pid="13" name="kfc07b57045244179ffa5bae4291b42d">
    <vt:lpwstr/>
  </property>
  <property fmtid="{D5CDD505-2E9C-101B-9397-08002B2CF9AE}" pid="14" name="Client Address">
    <vt:lpwstr/>
  </property>
  <property fmtid="{D5CDD505-2E9C-101B-9397-08002B2CF9AE}" pid="15" name="_dlc_DocIdItemGuid">
    <vt:lpwstr>b2a8ee51-4ef2-4fc2-b4f5-cbeccd8e927b</vt:lpwstr>
  </property>
</Properties>
</file>